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ecs02.sharepoint.com/sites/ECSOfficeTeam748/Shared Documents/Projects/2026/Sanedi_Office Refurbishment Project_May 2026/4. Working Papers/"/>
    </mc:Choice>
  </mc:AlternateContent>
  <xr:revisionPtr revIDLastSave="7" documentId="13_ncr:1_{F02F0B6F-09FE-F34D-A04D-3FEB9597EECE}" xr6:coauthVersionLast="47" xr6:coauthVersionMax="47" xr10:uidLastSave="{73564971-7291-4CE3-ACA9-9B6A5E68DE9E}"/>
  <bookViews>
    <workbookView xWindow="-28920" yWindow="-705" windowWidth="29040" windowHeight="15720" xr2:uid="{00000000-000D-0000-FFFF-FFFF00000000}"/>
  </bookViews>
  <sheets>
    <sheet name="Cover" sheetId="1" r:id="rId1"/>
    <sheet name="Summary" sheetId="2" r:id="rId2"/>
    <sheet name="Prelim" sheetId="3" r:id="rId3"/>
    <sheet name="Demo" sheetId="4" r:id="rId4"/>
    <sheet name="Partitions" sheetId="5" r:id="rId5"/>
    <sheet name="Ceilings" sheetId="6" r:id="rId6"/>
    <sheet name="Flooring+Wall" sheetId="7" r:id="rId7"/>
    <sheet name="Paint" sheetId="8" r:id="rId8"/>
    <sheet name="Doors" sheetId="9" r:id="rId9"/>
    <sheet name="Joinery" sheetId="10" r:id="rId10"/>
    <sheet name="Furniture" sheetId="11" r:id="rId11"/>
    <sheet name="Electrical" sheetId="12" r:id="rId12"/>
    <sheet name="HVAC" sheetId="13" r:id="rId13"/>
    <sheet name="DataIT" sheetId="14" r:id="rId14"/>
    <sheet name="Plumbing" sheetId="15" r:id="rId15"/>
    <sheet name="Add Risk+Design" sheetId="17" r:id="rId16"/>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 i="2" l="1"/>
  <c r="F73" i="17"/>
  <c r="C18" i="2"/>
  <c r="F37" i="15"/>
  <c r="F70" i="17"/>
  <c r="F69" i="17"/>
  <c r="F68" i="17"/>
  <c r="F67" i="17"/>
  <c r="F71" i="17" s="1"/>
  <c r="F63" i="17"/>
  <c r="F62" i="17"/>
  <c r="F61" i="17"/>
  <c r="F60" i="17"/>
  <c r="F59" i="17"/>
  <c r="F55" i="17"/>
  <c r="F54" i="17"/>
  <c r="F53" i="17"/>
  <c r="F52" i="17"/>
  <c r="F51" i="17"/>
  <c r="F47" i="17"/>
  <c r="F46" i="17"/>
  <c r="F45" i="17"/>
  <c r="F44" i="17"/>
  <c r="F43" i="17"/>
  <c r="F39" i="17"/>
  <c r="F38" i="17"/>
  <c r="F37" i="17"/>
  <c r="F36" i="17"/>
  <c r="F35" i="17"/>
  <c r="F31" i="17"/>
  <c r="F30" i="17"/>
  <c r="F29" i="17"/>
  <c r="F28" i="17"/>
  <c r="F27" i="17"/>
  <c r="F26" i="17"/>
  <c r="F22" i="17"/>
  <c r="F21" i="17"/>
  <c r="F20" i="17"/>
  <c r="F19" i="17"/>
  <c r="F18" i="17"/>
  <c r="F17" i="17"/>
  <c r="F13" i="17"/>
  <c r="F12" i="17"/>
  <c r="F11" i="17"/>
  <c r="F10" i="17"/>
  <c r="F9" i="17"/>
  <c r="F34" i="15"/>
  <c r="F33" i="15"/>
  <c r="F32" i="15"/>
  <c r="F35" i="15" s="1"/>
  <c r="F28" i="15"/>
  <c r="F27" i="15"/>
  <c r="F26" i="15"/>
  <c r="F29" i="15" s="1"/>
  <c r="F22" i="15"/>
  <c r="F21" i="15"/>
  <c r="F20" i="15"/>
  <c r="F19" i="15"/>
  <c r="F18" i="15"/>
  <c r="F17" i="15"/>
  <c r="F23" i="15" s="1"/>
  <c r="F13" i="15"/>
  <c r="F12" i="15"/>
  <c r="F11" i="15"/>
  <c r="F10" i="15"/>
  <c r="F9" i="15"/>
  <c r="F14" i="15" s="1"/>
  <c r="F36" i="14"/>
  <c r="F35" i="14"/>
  <c r="F34" i="14"/>
  <c r="F37" i="14" s="1"/>
  <c r="F30" i="14"/>
  <c r="F29" i="14"/>
  <c r="F28" i="14"/>
  <c r="F27" i="14"/>
  <c r="F26" i="14"/>
  <c r="F31" i="14" s="1"/>
  <c r="F22" i="14"/>
  <c r="F21" i="14"/>
  <c r="F20" i="14"/>
  <c r="F19" i="14"/>
  <c r="F23" i="14" s="1"/>
  <c r="F15" i="14"/>
  <c r="F14" i="14"/>
  <c r="F13" i="14"/>
  <c r="F12" i="14"/>
  <c r="F11" i="14"/>
  <c r="F10" i="14"/>
  <c r="F9" i="14"/>
  <c r="F16" i="14" s="1"/>
  <c r="F39" i="14" s="1"/>
  <c r="F23" i="13"/>
  <c r="F24" i="13" s="1"/>
  <c r="F19" i="13"/>
  <c r="F18" i="13"/>
  <c r="F20" i="13" s="1"/>
  <c r="F14" i="13"/>
  <c r="F13" i="13"/>
  <c r="F12" i="13"/>
  <c r="F11" i="13"/>
  <c r="F10" i="13"/>
  <c r="F9" i="13"/>
  <c r="F15" i="13" s="1"/>
  <c r="F26" i="13" s="1"/>
  <c r="F35" i="12"/>
  <c r="F36" i="12" s="1"/>
  <c r="F31" i="12"/>
  <c r="F30" i="12"/>
  <c r="F29" i="12"/>
  <c r="F32" i="12" s="1"/>
  <c r="F25" i="12"/>
  <c r="F24" i="12"/>
  <c r="F26" i="12" s="1"/>
  <c r="F20" i="12"/>
  <c r="F19" i="12"/>
  <c r="F18" i="12"/>
  <c r="F17" i="12"/>
  <c r="F16" i="12"/>
  <c r="F15" i="12"/>
  <c r="F14" i="12"/>
  <c r="F13" i="12"/>
  <c r="F12" i="12"/>
  <c r="F11" i="12"/>
  <c r="F10" i="12"/>
  <c r="F9" i="12"/>
  <c r="F21" i="12" s="1"/>
  <c r="F38" i="12" s="1"/>
  <c r="F102" i="11"/>
  <c r="F101" i="11"/>
  <c r="F100" i="11"/>
  <c r="F99" i="11"/>
  <c r="F103" i="11" s="1"/>
  <c r="F95" i="11"/>
  <c r="F94" i="11"/>
  <c r="F96" i="11" s="1"/>
  <c r="F90" i="11"/>
  <c r="F89" i="11"/>
  <c r="F91" i="11" s="1"/>
  <c r="F85" i="11"/>
  <c r="F86" i="11" s="1"/>
  <c r="F81" i="11"/>
  <c r="F80" i="11"/>
  <c r="F79" i="11"/>
  <c r="F82" i="11" s="1"/>
  <c r="F75" i="11"/>
  <c r="F74" i="11"/>
  <c r="F73" i="11"/>
  <c r="F72" i="11"/>
  <c r="F71" i="11"/>
  <c r="F76" i="11" s="1"/>
  <c r="F67" i="11"/>
  <c r="F66" i="11"/>
  <c r="F65" i="11"/>
  <c r="F64" i="11"/>
  <c r="F63" i="11"/>
  <c r="F68" i="11" s="1"/>
  <c r="F59" i="11"/>
  <c r="F58" i="11"/>
  <c r="F57" i="11"/>
  <c r="F56" i="11"/>
  <c r="F55" i="11"/>
  <c r="F60" i="11" s="1"/>
  <c r="F51" i="11"/>
  <c r="F50" i="11"/>
  <c r="F49" i="11"/>
  <c r="F48" i="11"/>
  <c r="F47" i="11"/>
  <c r="F46" i="11"/>
  <c r="F45" i="11"/>
  <c r="F44" i="11"/>
  <c r="F52" i="11" s="1"/>
  <c r="F40" i="11"/>
  <c r="F39" i="11"/>
  <c r="F38" i="11"/>
  <c r="F41" i="11" s="1"/>
  <c r="F34" i="11"/>
  <c r="F33" i="11"/>
  <c r="F32" i="11"/>
  <c r="F31" i="11"/>
  <c r="F35" i="11" s="1"/>
  <c r="F27" i="11"/>
  <c r="F26" i="11"/>
  <c r="F25" i="11"/>
  <c r="F24" i="11"/>
  <c r="F28" i="11" s="1"/>
  <c r="F20" i="11"/>
  <c r="F19" i="11"/>
  <c r="F18" i="11"/>
  <c r="F17" i="11"/>
  <c r="F21" i="11" s="1"/>
  <c r="F13" i="11"/>
  <c r="F12" i="11"/>
  <c r="F11" i="11"/>
  <c r="F10" i="11"/>
  <c r="F9" i="11"/>
  <c r="F14" i="11" s="1"/>
  <c r="F20" i="10"/>
  <c r="F21" i="10" s="1"/>
  <c r="F16" i="10"/>
  <c r="F15" i="10"/>
  <c r="F14" i="10"/>
  <c r="F17" i="10" s="1"/>
  <c r="F10" i="10"/>
  <c r="F9" i="10"/>
  <c r="F11" i="10" s="1"/>
  <c r="F23" i="10" s="1"/>
  <c r="F20" i="9"/>
  <c r="F19" i="9"/>
  <c r="F18" i="9"/>
  <c r="F17" i="9"/>
  <c r="F16" i="9"/>
  <c r="F21" i="9" s="1"/>
  <c r="F12" i="9"/>
  <c r="F11" i="9"/>
  <c r="F10" i="9"/>
  <c r="F9" i="9"/>
  <c r="F13" i="9" s="1"/>
  <c r="F23" i="9" s="1"/>
  <c r="F21" i="8"/>
  <c r="F22" i="8" s="1"/>
  <c r="F17" i="8"/>
  <c r="F16" i="8"/>
  <c r="F18" i="8" s="1"/>
  <c r="F12" i="8"/>
  <c r="F11" i="8"/>
  <c r="F10" i="8"/>
  <c r="F9" i="8"/>
  <c r="F13" i="8" s="1"/>
  <c r="F24" i="8" s="1"/>
  <c r="F28" i="7"/>
  <c r="F27" i="7"/>
  <c r="F26" i="7"/>
  <c r="F29" i="7" s="1"/>
  <c r="F22" i="7"/>
  <c r="F21" i="7"/>
  <c r="F20" i="7"/>
  <c r="F19" i="7"/>
  <c r="F23" i="7" s="1"/>
  <c r="F15" i="7"/>
  <c r="F14" i="7"/>
  <c r="F13" i="7"/>
  <c r="F16" i="7" s="1"/>
  <c r="F9" i="7"/>
  <c r="F10" i="7" s="1"/>
  <c r="F15" i="6"/>
  <c r="F14" i="6"/>
  <c r="F13" i="6"/>
  <c r="F16" i="6" s="1"/>
  <c r="F9" i="6"/>
  <c r="F10" i="6" s="1"/>
  <c r="F18" i="6" s="1"/>
  <c r="F22" i="5"/>
  <c r="F21" i="5"/>
  <c r="F20" i="5"/>
  <c r="F23" i="5" s="1"/>
  <c r="F16" i="5"/>
  <c r="F17" i="5" s="1"/>
  <c r="F12" i="5"/>
  <c r="F11" i="5"/>
  <c r="F10" i="5"/>
  <c r="F9" i="5"/>
  <c r="F13" i="5" s="1"/>
  <c r="F25" i="5" s="1"/>
  <c r="F23" i="4"/>
  <c r="F22" i="4"/>
  <c r="F24" i="4" s="1"/>
  <c r="F18" i="4"/>
  <c r="F17" i="4"/>
  <c r="F16" i="4"/>
  <c r="F15" i="4"/>
  <c r="F14" i="4"/>
  <c r="F13" i="4"/>
  <c r="F12" i="4"/>
  <c r="F11" i="4"/>
  <c r="F10" i="4"/>
  <c r="F9" i="4"/>
  <c r="F19" i="4" s="1"/>
  <c r="F26" i="4" s="1"/>
  <c r="F32" i="3"/>
  <c r="F33" i="3"/>
  <c r="F28" i="3"/>
  <c r="F27" i="3"/>
  <c r="F26" i="3"/>
  <c r="F25" i="3"/>
  <c r="F24" i="3"/>
  <c r="F23" i="3"/>
  <c r="F22" i="3"/>
  <c r="F29" i="3" s="1"/>
  <c r="F18" i="3"/>
  <c r="F17" i="3"/>
  <c r="F19" i="3" s="1"/>
  <c r="F13" i="3"/>
  <c r="F12" i="3"/>
  <c r="F11" i="3"/>
  <c r="F10" i="3"/>
  <c r="F9" i="3"/>
  <c r="F14" i="3" s="1"/>
  <c r="F35" i="3" s="1"/>
  <c r="C28" i="2" l="1"/>
  <c r="F56" i="17"/>
  <c r="F64" i="17"/>
  <c r="F48" i="17"/>
  <c r="F40" i="17"/>
  <c r="F23" i="17"/>
  <c r="F14" i="17"/>
  <c r="F32" i="17"/>
  <c r="F39" i="15"/>
  <c r="F40" i="15"/>
  <c r="F41" i="14"/>
  <c r="C17" i="2"/>
  <c r="F42" i="14"/>
  <c r="C16" i="2"/>
  <c r="F29" i="13"/>
  <c r="F28" i="13"/>
  <c r="F41" i="12"/>
  <c r="C15" i="2"/>
  <c r="F40" i="12"/>
  <c r="F25" i="10"/>
  <c r="F26" i="10"/>
  <c r="C13" i="2"/>
  <c r="F25" i="9"/>
  <c r="F26" i="9"/>
  <c r="C12" i="2"/>
  <c r="F26" i="8"/>
  <c r="F27" i="8"/>
  <c r="C11" i="2"/>
  <c r="F20" i="6"/>
  <c r="F21" i="6"/>
  <c r="C9" i="2"/>
  <c r="F27" i="5"/>
  <c r="F28" i="5"/>
  <c r="C8" i="2"/>
  <c r="F28" i="4"/>
  <c r="F29" i="4"/>
  <c r="C7" i="2"/>
  <c r="F37" i="3"/>
  <c r="F38" i="3"/>
  <c r="C6" i="2"/>
  <c r="F105" i="11"/>
  <c r="F31" i="7"/>
  <c r="C30" i="2" l="1"/>
  <c r="C31" i="2"/>
  <c r="F108" i="11"/>
  <c r="C14" i="2"/>
  <c r="F107" i="11"/>
  <c r="C10" i="2"/>
  <c r="F34" i="7"/>
  <c r="F33" i="7"/>
  <c r="F76" i="17" l="1"/>
  <c r="C19" i="2"/>
  <c r="C21" i="2" s="1"/>
  <c r="D10" i="2" s="1"/>
  <c r="F75" i="17"/>
  <c r="D18" i="2"/>
  <c r="D17" i="2"/>
  <c r="D16" i="2"/>
  <c r="D11" i="2"/>
  <c r="D15" i="2" l="1"/>
  <c r="D7" i="2"/>
  <c r="D8" i="2"/>
  <c r="D9" i="2"/>
  <c r="D12" i="2"/>
  <c r="C23" i="2"/>
  <c r="C29" i="2"/>
  <c r="C24" i="2"/>
  <c r="D13" i="2"/>
  <c r="D6" i="2"/>
  <c r="D14" i="2"/>
  <c r="D19" i="2"/>
</calcChain>
</file>

<file path=xl/sharedStrings.xml><?xml version="1.0" encoding="utf-8"?>
<sst xmlns="http://schemas.openxmlformats.org/spreadsheetml/2006/main" count="1134" uniqueCount="759">
  <si>
    <t>BILL OF QUANTITIES</t>
  </si>
  <si>
    <t>SANEDI Turnkey Office Fit-out  |  Block B, Upper Grayston Office Park, Sandton  |  597 m²</t>
  </si>
  <si>
    <t>Client</t>
  </si>
  <si>
    <t>South African National Energy Development Institute (SANEDI)</t>
  </si>
  <si>
    <t>Project Title</t>
  </si>
  <si>
    <t>Turnkey Office Space Planning, Interior Design, Renovations, Furniture Procurement &amp; Utility Infrastructure</t>
  </si>
  <si>
    <t>Site Address</t>
  </si>
  <si>
    <t>Block B (First Floor), Upper Grayston Office Park, 152 Ann Crescent, Strathavon, Sandton</t>
  </si>
  <si>
    <t>Total Floor Area</t>
  </si>
  <si>
    <t>597 m² (first floor, to be confirmed on site survey)</t>
  </si>
  <si>
    <t>Client Budget</t>
  </si>
  <si>
    <t>Project Duration</t>
  </si>
  <si>
    <t>3 months from date of contract signature</t>
  </si>
  <si>
    <t>Prepared by</t>
  </si>
  <si>
    <t>ECS Associates (Pty) Ltd</t>
  </si>
  <si>
    <t>Date</t>
  </si>
  <si>
    <t>BOQ Reference</t>
  </si>
  <si>
    <t xml:space="preserve">BOQ-SANEDI </t>
  </si>
  <si>
    <t>Version</t>
  </si>
  <si>
    <t>v1.0 — Preliminary / Tender Issue</t>
  </si>
  <si>
    <t>CIDB Requirement</t>
  </si>
  <si>
    <t>4GB or higher</t>
  </si>
  <si>
    <t>Procurement Ref.</t>
  </si>
  <si>
    <t>WORKBOOK CONTENTS</t>
  </si>
  <si>
    <t>Summary</t>
  </si>
  <si>
    <t>Cost Summary: all trades, budget vs estimate, zone reference</t>
  </si>
  <si>
    <t>Prelim</t>
  </si>
  <si>
    <t>Trade 01: Preliminaries &amp; General</t>
  </si>
  <si>
    <t>Demo</t>
  </si>
  <si>
    <t>Trade 02: Demolition &amp; Strip-out</t>
  </si>
  <si>
    <t>Partitions</t>
  </si>
  <si>
    <t>Trade 03: Partitions, Walls &amp; Glazing</t>
  </si>
  <si>
    <t>Ceilings</t>
  </si>
  <si>
    <t>Trade 04: Ceilings &amp; Bulkheads</t>
  </si>
  <si>
    <t>Flooring</t>
  </si>
  <si>
    <t xml:space="preserve">Trade 05: Flooring, Skiting and Wall </t>
  </si>
  <si>
    <t>Paint</t>
  </si>
  <si>
    <t>Trade 06: Painting &amp; Surface Finishes</t>
  </si>
  <si>
    <t>Doors</t>
  </si>
  <si>
    <t>Trade 07: Doors, Frames &amp; Hardware</t>
  </si>
  <si>
    <t>Joinery</t>
  </si>
  <si>
    <t>Trade 08: Joinery</t>
  </si>
  <si>
    <t>Furniture</t>
  </si>
  <si>
    <t>Trade 09: Furniture, Fittings &amp; Equipment</t>
  </si>
  <si>
    <t>Electrical</t>
  </si>
  <si>
    <t>Trade 10: Electrical &amp; Lighting</t>
  </si>
  <si>
    <t>HVAC</t>
  </si>
  <si>
    <t>Trade 11: HVAC &amp; Mechanical</t>
  </si>
  <si>
    <t>DataIT</t>
  </si>
  <si>
    <t>Trade 12: Data, IT &amp; AV Infrastructure</t>
  </si>
  <si>
    <t>Plumbing</t>
  </si>
  <si>
    <t>Trade 13: Plumbing &amp; Wet Works</t>
  </si>
  <si>
    <t xml:space="preserve">NOTES TO BIDDERS: </t>
  </si>
  <si>
    <t xml:space="preserve">1. All quantities and specifications must be read in conjunction with the architectural drawings, layouts, and any other documentation attached hereto. It is the bidder's responsibility to review all documents prior to pricing.
2. Site surveys and physical inspections of the premises are required before submission. Bidders must satisfy themselves as to the nature, extent, and conditions of the works prior to tendering. No claims arising from a failure to inspect will be entertained.
3. Where an exact item specified in this BOQ cannot be sourced, bidders must note the relevant line item and propose an alternative of equivalent quality, specification, and finish. The proposed alternative must be clearly described and motivated within the submission.
4. All rates and amounts are to be submitted exclusive of VAT (Value Added Tax). 
5. All items are to be supplied and installed unless stated otherwise.
6. In the event of any discrepancy between the BOQ and the drawings, bidders must refer to the drawings and remeasure accordingly. This document is issued as a high-level BOQ intended to establish a budgetary benchmark; it is not a fully detailed or final bill of quantities. No claims arising from such discrepancies will be considered after the tender closing date. Upon appointment of the successful tenderer, a full design phase will commence, during which detailed specifications, drawings, and a final costing exercise will be undertaken in collaboration with the client to confirm and finalise the scope of works.
7. Only compliant, fully priced submissions incorporating all returnable schedules will be evaluated5. All items are to be supplied and installed unless stated otherwise.
8. Fire survery and report yo be action and advised, this has been omitted form this BOQ
DISCLAIMER: This Bill of Quantities is a preliminary estimate prepared for budgeting and procurement purposes. Rates are to based on current South African market benchmarks (July 2026) and are subject to confirmation on award. All prices are excl. VAT unless otherwise stated. VAT at 15%.				</t>
  </si>
  <si>
    <t xml:space="preserve">  BILL OF QUANTITIES: COST SUMMARY</t>
  </si>
  <si>
    <t xml:space="preserve">  SANEDI Turnkey Office Fit-out  |  Block B, Upper Grayston Office Park, 152 Ann Crescent, Strathavon, Sandton  |  597 m²</t>
  </si>
  <si>
    <t>Client: South African National Energy Development Institute (SANEDI)  |  Procurement Ref: [Insert Ref]</t>
  </si>
  <si>
    <t>Date: July 2026  |  All amounts excl. VAT</t>
  </si>
  <si>
    <t>Ref</t>
  </si>
  <si>
    <t>Trade / Work Package</t>
  </si>
  <si>
    <t>Amount (R excl. VAT)</t>
  </si>
  <si>
    <t>% of Total</t>
  </si>
  <si>
    <t>Notes</t>
  </si>
  <si>
    <t>Preliminaries &amp; General</t>
  </si>
  <si>
    <t>Demolition &amp; Strip-out</t>
  </si>
  <si>
    <t>Partitions, Walls &amp; Glazing</t>
  </si>
  <si>
    <t>Ceilings &amp; Bulkheads</t>
  </si>
  <si>
    <t>Flooring &amp; Skirtings</t>
  </si>
  <si>
    <t>Painting &amp; Surface Finishes</t>
  </si>
  <si>
    <t>Doors, Frames &amp; Hardware</t>
  </si>
  <si>
    <t>Joinery &amp; Millwork</t>
  </si>
  <si>
    <t>Furniture, Fittings &amp; Equipment</t>
  </si>
  <si>
    <t>Electrical &amp; Lighting</t>
  </si>
  <si>
    <t>HVAC &amp; Mechanical</t>
  </si>
  <si>
    <t>Data, IT &amp; AV Infrastructure</t>
  </si>
  <si>
    <t>Plumbing &amp; Wet Works</t>
  </si>
  <si>
    <t>SUBTOTAL (excl. VAT)</t>
  </si>
  <si>
    <t>VAT @ 15%</t>
  </si>
  <si>
    <t>TOTAL PROJECT COST (INCL. VAT)</t>
  </si>
  <si>
    <t xml:space="preserve">  Budget vs Estimate Comparison</t>
  </si>
  <si>
    <t>Client Budget (Incl. VAT)</t>
  </si>
  <si>
    <t>Client Budget (Excl. VAT at 15%)</t>
  </si>
  <si>
    <t>Estimate: Total Incl. VAT</t>
  </si>
  <si>
    <t>Variance (Budget less Estimate)</t>
  </si>
  <si>
    <t>Variance %</t>
  </si>
  <si>
    <t xml:space="preserve">Drawing No refernce: </t>
  </si>
  <si>
    <t>DWG no</t>
  </si>
  <si>
    <t xml:space="preserve">Scope </t>
  </si>
  <si>
    <t>RD.TS.001</t>
  </si>
  <si>
    <t xml:space="preserve">Exisitng layout </t>
  </si>
  <si>
    <t>RD.TS.002</t>
  </si>
  <si>
    <t xml:space="preserve">Proposed Layout </t>
  </si>
  <si>
    <t>RD.TS.003</t>
  </si>
  <si>
    <t xml:space="preserve">Demolition Layout </t>
  </si>
  <si>
    <t>RD.TS.004</t>
  </si>
  <si>
    <t>GA Plan Layout</t>
  </si>
  <si>
    <t>RD.TS.005.1</t>
  </si>
  <si>
    <t>Wall Types Layout</t>
  </si>
  <si>
    <t>RD.TS.005.2</t>
  </si>
  <si>
    <t>Wall Finishes Layout</t>
  </si>
  <si>
    <t>RD.TS.006</t>
  </si>
  <si>
    <t>Floor Types Layout</t>
  </si>
  <si>
    <t>RD.TS.007</t>
  </si>
  <si>
    <t xml:space="preserve">New Ceiling Layout </t>
  </si>
  <si>
    <t>RD.TS.008</t>
  </si>
  <si>
    <t xml:space="preserve">Electrical Layout </t>
  </si>
  <si>
    <t>RD.TS.009.1</t>
  </si>
  <si>
    <t xml:space="preserve">Kitchen Layout </t>
  </si>
  <si>
    <t>RD.TS.009.2</t>
  </si>
  <si>
    <t xml:space="preserve">Kitchenette Layout </t>
  </si>
  <si>
    <t>RD.TS.009.3</t>
  </si>
  <si>
    <t xml:space="preserve">Breakaway Layout </t>
  </si>
  <si>
    <t>RD.TS.010</t>
  </si>
  <si>
    <t xml:space="preserve">Bathroom Layout </t>
  </si>
  <si>
    <t>RD.TS.011</t>
  </si>
  <si>
    <t xml:space="preserve">Bathroom Elevations Layout </t>
  </si>
  <si>
    <t>RD.TS.012</t>
  </si>
  <si>
    <t xml:space="preserve">Door, Wall and Screen schedule Layout </t>
  </si>
  <si>
    <t>RD.TS.013</t>
  </si>
  <si>
    <t xml:space="preserve">Reception Desk Layout </t>
  </si>
  <si>
    <t>RD.TS.014</t>
  </si>
  <si>
    <t xml:space="preserve">Reception Area </t>
  </si>
  <si>
    <t>DISCLAIMER: This Bill of Quantities is a preliminary estimate prepared for budgeting and procurement purposes. Rates are based on current South African market benchmarks (July 2026) and are subject to confirmation on award. All prices are excl. VAT unless otherwise stated. VAT at 15%.</t>
  </si>
  <si>
    <t xml:space="preserve">  BILL OF QUANTITIES: PRELIMINARIES &amp; GENERAL</t>
  </si>
  <si>
    <t xml:space="preserve">  Trade 01  |  SANEDI Turnkey Office Fit-out, Block B Upper Grayston, Sandton  |  597 m²</t>
  </si>
  <si>
    <t>Client: South African National Energy Development Institute (SANEDI)</t>
  </si>
  <si>
    <t>Rate basis: Current market (July 2026) confirm on award</t>
  </si>
  <si>
    <t>NOTE: All amounts excl. VAT. Omit line items that are not relevant.</t>
  </si>
  <si>
    <t>Item</t>
  </si>
  <si>
    <t>Description</t>
  </si>
  <si>
    <t>Unit</t>
  </si>
  <si>
    <t>Qty</t>
  </si>
  <si>
    <t>Rate (R excl. VAT)</t>
  </si>
  <si>
    <t xml:space="preserve">  Mobilisation &amp; Site Establishment</t>
  </si>
  <si>
    <t>1.01</t>
  </si>
  <si>
    <t>Contractor mobilisation, site office, ablutions, temporary fencing and signage</t>
  </si>
  <si>
    <t>Sum</t>
  </si>
  <si>
    <t>1.02</t>
  </si>
  <si>
    <t>Health &amp; Safety file, H&amp;S Officer (Part-time for duration of works)</t>
  </si>
  <si>
    <t>1.03</t>
  </si>
  <si>
    <t>Project programme (Gantt chart) submission and updates (monthly)</t>
  </si>
  <si>
    <t>1.04</t>
  </si>
  <si>
    <t>Site induction for all personnel</t>
  </si>
  <si>
    <t>1.05</t>
  </si>
  <si>
    <t>Security and access control during construction</t>
  </si>
  <si>
    <t>Month</t>
  </si>
  <si>
    <t>SUBTOTAL: Mobilisation &amp; Site Establishment</t>
  </si>
  <si>
    <t xml:space="preserve">  Insurance &amp; Compliance</t>
  </si>
  <si>
    <t>1.06</t>
  </si>
  <si>
    <t>Contractor's All Risk insurance for duration of works</t>
  </si>
  <si>
    <t>1.07</t>
  </si>
  <si>
    <t>COID registration and compliance evidence</t>
  </si>
  <si>
    <t>SUBTOTAL: Insurance &amp; Compliance</t>
  </si>
  <si>
    <t xml:space="preserve">  General Site Running Costs</t>
  </si>
  <si>
    <t>1.08</t>
  </si>
  <si>
    <t>Waste removal and skip hire (weekly)</t>
  </si>
  <si>
    <t>1.09</t>
  </si>
  <si>
    <t>Protection of existing finishes, lifts and common areas</t>
  </si>
  <si>
    <t>1.10</t>
  </si>
  <si>
    <t>Cleaning on completion (construction clean + final clean)</t>
  </si>
  <si>
    <t>1.11</t>
  </si>
  <si>
    <t>Defects liability period administration (3 months)</t>
  </si>
  <si>
    <t>1.12</t>
  </si>
  <si>
    <t xml:space="preserve">Labour: Weekdays normal hours - full project total </t>
  </si>
  <si>
    <t>1.13</t>
  </si>
  <si>
    <t>Labour: Weekends / Afterhours - full project total * Disruptive / Noisy work will need to be action afterhours due to tenant constarints in the building. Ensure this is accounted for.</t>
  </si>
  <si>
    <t>1.14</t>
  </si>
  <si>
    <t>Contractor profit</t>
  </si>
  <si>
    <t>SUBTOTAL: General Site Running Costs</t>
  </si>
  <si>
    <t xml:space="preserve">  Contingency &amp; Provisional Sums</t>
  </si>
  <si>
    <t>1.16</t>
  </si>
  <si>
    <t xml:space="preserve">PROVISIONAL SUM: Unforeseen </t>
  </si>
  <si>
    <t>SUBTOTAL: Contingency &amp; Provisional Sums</t>
  </si>
  <si>
    <t>TOTAL: PRELIMINARIES &amp; GENERAL</t>
  </si>
  <si>
    <t>TOTAL INCL. VAT</t>
  </si>
  <si>
    <t xml:space="preserve">  BILL OF QUANTITIES: DEMOLITION &amp; STRIP-OUT</t>
  </si>
  <si>
    <t xml:space="preserve">  Trade 02  |  SANEDI Turnkey Office Fit-out, Block B Upper Grayston, Sandton  |  597 m²</t>
  </si>
  <si>
    <t>NOTE: Refer to DWG NO RD.TS.003 and ensure site visti survey is done.All amounts excl. VAT.</t>
  </si>
  <si>
    <t xml:space="preserve">  Strip-out Works - Refer to demolition layout </t>
  </si>
  <si>
    <t>2.01</t>
  </si>
  <si>
    <t>Demolish and remove existing non-structural partition walls (drywall) dispose off-site</t>
  </si>
  <si>
    <t>lm</t>
  </si>
  <si>
    <t>2.02</t>
  </si>
  <si>
    <t>Remove existing ceilings (full floor)</t>
  </si>
  <si>
    <t>m²</t>
  </si>
  <si>
    <t>2.03</t>
  </si>
  <si>
    <t>Strip existing carpet tiles and adhesive, dispose off-site, dispose off-site</t>
  </si>
  <si>
    <t>2.04</t>
  </si>
  <si>
    <t>Remove existing vinyl/tile flooring and adhesive, dispose off-site</t>
  </si>
  <si>
    <t>2.05</t>
  </si>
  <si>
    <t>Remove existing timber skirting boards,dispose off-site</t>
  </si>
  <si>
    <t>2.06</t>
  </si>
  <si>
    <t>Remove and dispose of existing door frames and doors, dispose off-site</t>
  </si>
  <si>
    <t>Nr</t>
  </si>
  <si>
    <t>2.07</t>
  </si>
  <si>
    <t>Strip and remove existing light fittings and associated wiring, dispose off-site</t>
  </si>
  <si>
    <t>2.08</t>
  </si>
  <si>
    <t>Remove existing data cabling, conduit and cable trays, dispose off-site</t>
  </si>
  <si>
    <t>2.09</t>
  </si>
  <si>
    <t>Remove existing kitchen fitments, sink and countertop</t>
  </si>
  <si>
    <t>2.10</t>
  </si>
  <si>
    <t>Remove existing HVAC / split-unit heads and condenser units (salvage)</t>
  </si>
  <si>
    <t>SUBTOTAL: Strip-out Works</t>
  </si>
  <si>
    <t xml:space="preserve">  Disposal &amp; Making Good</t>
  </si>
  <si>
    <t>2.11</t>
  </si>
  <si>
    <t>Skip hire and off-site disposal of all demolition waste (excl. hazardous) allow for weekly in prelim</t>
  </si>
  <si>
    <t>Load</t>
  </si>
  <si>
    <t>2.12</t>
  </si>
  <si>
    <t>Make good to concrete after partition removal (patch and skim)</t>
  </si>
  <si>
    <t>SUBTOTAL: Disposal &amp; Making Good</t>
  </si>
  <si>
    <t>TOTAL: DEMOLITION &amp; STRIP-OUT</t>
  </si>
  <si>
    <t xml:space="preserve">  BILL OF QUANTITIES: PARTITIONS, WALLS &amp; GLAZING</t>
  </si>
  <si>
    <t xml:space="preserve">  Trade 03  |  SANEDI Turnkey Office Fit-out, Block B Upper Grayston, Sandton  |  597 m²</t>
  </si>
  <si>
    <t>NOTE: Refer to DWG NO RD.TS.002/004/005.1/012. Main Boardroom entrance wall to be fixed to exisitng shofront mulltion at floor and ceiing.All amounts excl. VAT.</t>
  </si>
  <si>
    <t xml:space="preserve">  Drywall Partitions - Refer to Wall Details drawing </t>
  </si>
  <si>
    <t>3.01</t>
  </si>
  <si>
    <t>New Acoustic Partition (WT-1) metal stud drywall partition, 12.5mm GB, full height to ceiling - 2,7m</t>
  </si>
  <si>
    <t>3.02</t>
  </si>
  <si>
    <t>New Standard Partition (WT-2) metal stud drywall partition,1 2.5mm GB, full height to ceiling - 2,7m</t>
  </si>
  <si>
    <t>3.03</t>
  </si>
  <si>
    <t>New Standard Partition - Reinforced at low level (WT-2b) metal stud drywall partition, 12.5mm GB, full height to ceiling - 2,7m</t>
  </si>
  <si>
    <t>3.04</t>
  </si>
  <si>
    <t>Return / reveal panels to partition ends</t>
  </si>
  <si>
    <t>SUBTOTAL: Drywall Partitions</t>
  </si>
  <si>
    <t xml:space="preserve">  Glazed Partitions &amp; Screens - Refer to Wall Details drawing </t>
  </si>
  <si>
    <t>3.05</t>
  </si>
  <si>
    <t>New Acoustic Glass (WT-3) Full-height aluminium-framed glazed screen to individual office</t>
  </si>
  <si>
    <t>SUBTOTAL: Glazed Partitions &amp; Screens</t>
  </si>
  <si>
    <t xml:space="preserve">  Plasterwork &amp; Surface Prep</t>
  </si>
  <si>
    <t>3.06</t>
  </si>
  <si>
    <t>Skim coat and sand to all new drywall surfaces (ready for paint)</t>
  </si>
  <si>
    <t>3.07</t>
  </si>
  <si>
    <t>Makr good, replaster to existing masonry walls where required</t>
  </si>
  <si>
    <t>3.08</t>
  </si>
  <si>
    <t>Corner bead to all new partition corners</t>
  </si>
  <si>
    <t>SUBTOTAL: Plasterwork &amp; Surface Prep</t>
  </si>
  <si>
    <t>TOTAL: PARTITIONS, WALLS &amp; GLAZING</t>
  </si>
  <si>
    <t xml:space="preserve">  BILL OF QUANTITIES:CEILINGS &amp; BULKHEADS</t>
  </si>
  <si>
    <t xml:space="preserve">  Trade 04  |  SANEDI Turnkey Office Fit-out, Block B Upper Grayston, Sandton  |  597 m²</t>
  </si>
  <si>
    <t>NOTE: Refer to  DWG NO  RD.TS.007. Site survey required to establish contraints. All amounts excl. VAT.</t>
  </si>
  <si>
    <t xml:space="preserve">  Suspended Ceilings</t>
  </si>
  <si>
    <t>4.01</t>
  </si>
  <si>
    <t>12.5x1200x600mm Gyprex Ceiling Tiles on 1200x600mm Suspended ceiling grid system. Ceiling Tiles laid on exposed demountable T24 suspension system comprising galvanised main tees and cross tees with main tees suspended by means of galvanised hangers at centres not exceeding 1200mm, and all installed to manufacturer's instructions. Shadowline W-trim, plugged and screwed at centres not exceeding 200mm.</t>
  </si>
  <si>
    <t>SUBTOTAL: Suspended Ceilings</t>
  </si>
  <si>
    <t>4.02</t>
  </si>
  <si>
    <t>12.5mm Gyproc RhinoBoard. Fixed to Donn Steel Brandering installed at maximum 600mm centres. Fix Gyproc RhinoBoard using Gyproc RhinoBoard Sharp Point Screws 25mm at maximum 150mm centres. All joints shall be staggered. Apply Gyproc RhinoTape to all joints and skim the ceiling using Gyproc RhinoLite/Gyproc Cretestone. Ceiling grid consisting of Donn Suspension Brackets fixed to tie beam/joints using one line of 2 Gyproc RhinoBoard Sharp Point Screws 35mm. Install Donn Galvanised Steel Angle 25mm x 25mm at ceiling level to the wall running perpendicular to the direction of steel brandering. Install Donn Steel Brandering onto the suspension brackets. Fix steel brandering to the galvanised steel angle using Donn Wafer Head Tek Screws 13mm. Install W-shadowline cornice at all wall-ceiling joins.</t>
  </si>
  <si>
    <t>4.03</t>
  </si>
  <si>
    <t>Extra over for ceiling access panels</t>
  </si>
  <si>
    <t>4.04</t>
  </si>
  <si>
    <t>Paint to all plasterboard ceilings and bulkheads (2 coats)</t>
  </si>
  <si>
    <t>SUBTOTAL: Bulkheads &amp; Feature Ceilings</t>
  </si>
  <si>
    <t>TOTAL: CEILINGS &amp; BULKHEADS</t>
  </si>
  <si>
    <t xml:space="preserve">  BILL OF QUANTITIES: FLOORING &amp; WALL</t>
  </si>
  <si>
    <t xml:space="preserve">  Trade 05  |  SANEDI Turnkey Office Fit-out, Block B Upper Grayston, Sandton  |  597 m²</t>
  </si>
  <si>
    <t>NOTE: Refer to DWG NO RD.TS.006/009.1/009.2/009.3/010/012. All amounts excl. VAT.</t>
  </si>
  <si>
    <t xml:space="preserve">  Carpet Tiles</t>
  </si>
  <si>
    <t>5.01</t>
  </si>
  <si>
    <t>Monn - Edge Range Carpet tiles 500 x 500m Edge soft flooring provides excellent sound insulation and improved air quality thanks to itsdust-capturing capabilities, making it highly suitable for commercial use.</t>
  </si>
  <si>
    <t>SUBTOTAL: Carpet Tiles</t>
  </si>
  <si>
    <t xml:space="preserve">  Hard Flooring</t>
  </si>
  <si>
    <t>Porcelain floor tile 600x600mm (kitchen, toilets)
SKU:1RAYUN6050/600</t>
  </si>
  <si>
    <t>5.02</t>
  </si>
  <si>
    <t>Luxury vinyl tile (LVT)  Leno Optimum English Brown, 2.5mm wear layer reception and entry lobby</t>
  </si>
  <si>
    <t>5.03</t>
  </si>
  <si>
    <t>Screed levelling compound to slab where required (avg 10mm)</t>
  </si>
  <si>
    <t>SUBTOTAL: Hard Flooring</t>
  </si>
  <si>
    <t xml:space="preserve">Wall Tiles </t>
  </si>
  <si>
    <t>5.04</t>
  </si>
  <si>
    <t>Kitchens: Mosiac Tiles - ref RD.TS.009.1</t>
  </si>
  <si>
    <t>5.05</t>
  </si>
  <si>
    <t>Bathrooms: Metro Wall Tiles - ref RD.TS.010/011</t>
  </si>
  <si>
    <t>5.06</t>
  </si>
  <si>
    <t>Bathrooms: Mosiac Tiles - ref RD.TS.010/011</t>
  </si>
  <si>
    <t>5.07</t>
  </si>
  <si>
    <t xml:space="preserve">Aluminium edge trims </t>
  </si>
  <si>
    <t xml:space="preserve">  Skirtings &amp; Transitions</t>
  </si>
  <si>
    <t>5.08</t>
  </si>
  <si>
    <t>100 x 12mm MDF Skirting (2,7m lengths) Colour: White Painted Grey - site survey reqiured, Povisional Qty used.</t>
  </si>
  <si>
    <t>m</t>
  </si>
  <si>
    <t>5.09</t>
  </si>
  <si>
    <t>600 x 600mm Porcelain Tile SKU:1RAYUN6050/600 Cut into 100mm strips to be used as skirting. Skirting to line up with floor tiles.</t>
  </si>
  <si>
    <t>5.10</t>
  </si>
  <si>
    <t>Aluminium transition strip between floor types</t>
  </si>
  <si>
    <t>SUBTOTAL: Skirtings &amp; Transitions</t>
  </si>
  <si>
    <t>TOTAL: FLOORING &amp; SKIRTINGS</t>
  </si>
  <si>
    <t xml:space="preserve">  BILL OF QUANTITIES: PAINTING &amp; SURFACE FINISHES</t>
  </si>
  <si>
    <t xml:space="preserve">  Trade 06  |  SANEDI Turnkey Office Fit-out, Block B Upper Grayston, Sandton  |  597 m²</t>
  </si>
  <si>
    <t>NOTE: Refer to DWG NO RD.TS.0012/005.2/007.All amounts excl. VAT.</t>
  </si>
  <si>
    <t xml:space="preserve">  Internal Walls</t>
  </si>
  <si>
    <t>6.01</t>
  </si>
  <si>
    <t>Prepare, prime and paint walls 2 coats, Dulux Trade 100 Matt
Colour: Extreme White Finish + Feature / accent wall decorative finish (reception, boardroom) Dulux Trade 100 Matt Colour: RAL2004 / S 5500-N / RAL6001 Finish: Matt 2 Coats - REF TS.005.2</t>
  </si>
  <si>
    <t>6.02</t>
  </si>
  <si>
    <t>Prepare, prime and paint doors 2 coats, Dulux Trade 100 Matt
Colour:Grey S 5500-N</t>
  </si>
  <si>
    <t>6.03</t>
  </si>
  <si>
    <t xml:space="preserve">WC - Prepare, prime and paint doors 2 coats, Dulux Bathroom +Colour: Pure Brilliant White Finish: Soft Sheen 2 Coats  (kitchen and wet areas) </t>
  </si>
  <si>
    <t>6.04</t>
  </si>
  <si>
    <t>Epoxy wall coating to server room (full height)</t>
  </si>
  <si>
    <t>SUBTOTAL: Internal Walls</t>
  </si>
  <si>
    <t xml:space="preserve">  Ceilings</t>
  </si>
  <si>
    <t>6.05</t>
  </si>
  <si>
    <t>Paint suspended ceiling perimeter reveal and grid where exposed, Dulux Trade 100 Matt, Colour: Extreme White Finish: Matt 2 Coats</t>
  </si>
  <si>
    <t>6.06</t>
  </si>
  <si>
    <t>Paint exposed concrete soffit / beams (open ceiling areas if any) - Provisional qty</t>
  </si>
  <si>
    <t>SUBTOTAL: Ceilings</t>
  </si>
  <si>
    <t xml:space="preserve">  Specialist Finishes</t>
  </si>
  <si>
    <t>6.07</t>
  </si>
  <si>
    <t>Vinyl graphics to glazing - See plan</t>
  </si>
  <si>
    <t>SUBTOTAL: Specialist Finishes</t>
  </si>
  <si>
    <t>TOTAL: PAINTING &amp; SURFACE FINISHES</t>
  </si>
  <si>
    <t xml:space="preserve">  BILL OF QUANTITIES: DOORS, FRAMES &amp; HARDWARE</t>
  </si>
  <si>
    <t xml:space="preserve">  Trade 07  |  SANEDI Turnkey Office Fit-out, Block B Upper Grayston, Sandton  |  597 m²</t>
  </si>
  <si>
    <t>NOTE: Refer to DWG NO RD.TS.002/012.All amounts excl. VAT.</t>
  </si>
  <si>
    <t xml:space="preserve">  Timber Doors</t>
  </si>
  <si>
    <t>7.01</t>
  </si>
  <si>
    <t xml:space="preserve">Semi solid flush door 813x2032mm,Interior; Single Door; Hinged boardrooms / general internal, painted white </t>
  </si>
  <si>
    <t>7.02</t>
  </si>
  <si>
    <t xml:space="preserve">Double door set 1626x2032mm solid-core main boardroom entrance, painted white </t>
  </si>
  <si>
    <t>7.03</t>
  </si>
  <si>
    <t xml:space="preserve">Fire door 813x2032mm FD30 rating server room, painted white </t>
  </si>
  <si>
    <t>7.04</t>
  </si>
  <si>
    <t>Toilet door set (privacy lock, indicator bolt) New paraplegic WC</t>
  </si>
  <si>
    <t>7.05</t>
  </si>
  <si>
    <t>SUBTOTAL: Timber Doors</t>
  </si>
  <si>
    <t xml:space="preserve">  Frames &amp; Hardware</t>
  </si>
  <si>
    <t>7.06</t>
  </si>
  <si>
    <t xml:space="preserve">Stainless steel lever handle - Calini Premium 304 Lever Handle Finish:Stainless Steel Product Code: IW1038 Pair. Calini 245*40mm Square Cylinder. Back Plate Handle mounted on Plate Finish:Stainless Steel Product Code: IWSBP6CYLSS. Ironware 66mm Double Cylinder - Master Keyed Finish:NP Product Code: IW2051NP. ronware 76mm Cylinder Sash Lock Finish:Stainless Steel Product Code:  IW2006SS. </t>
  </si>
  <si>
    <t>7.07</t>
  </si>
  <si>
    <t>Ironware Doorstop Finish:SC Product Code: IW5002SC</t>
  </si>
  <si>
    <t>7.08</t>
  </si>
  <si>
    <t>Door closer (overhead) heavy-duty to fire doors</t>
  </si>
  <si>
    <t>7.09</t>
  </si>
  <si>
    <t>Access control (card reader + magnetic lock) server room and main entrance</t>
  </si>
  <si>
    <t>7.10</t>
  </si>
  <si>
    <t>Ironmongery allowance to make good to all exisitjg doors</t>
  </si>
  <si>
    <t>SUBTOTAL: Frames &amp; Hardware</t>
  </si>
  <si>
    <t>TOTAL DOORS, FRAMES &amp; HARDWARE</t>
  </si>
  <si>
    <t xml:space="preserve">  BILL OF QUANTITIES: JOINERY</t>
  </si>
  <si>
    <t xml:space="preserve">  Trade 08  |  SANEDI Turnkey Office Fit-out, Block B Upper Grayston, Sandton  |  597 m²</t>
  </si>
  <si>
    <t>NOTE: Refer to DWG NO RD.TS.002/009.1/009.2/009.3//013/014.All amounts excl. VAT.</t>
  </si>
  <si>
    <t xml:space="preserve">  Reception</t>
  </si>
  <si>
    <t>8.01</t>
  </si>
  <si>
    <t>Reception desk - refer to plan RD.TS.013</t>
  </si>
  <si>
    <t>8.02</t>
  </si>
  <si>
    <t>Reception back wall feature unit, refer to plan RD.TS.014</t>
  </si>
  <si>
    <t>SUBTOTAL: Reception</t>
  </si>
  <si>
    <t>Kitchenette,  Kitchen &amp; Break Area</t>
  </si>
  <si>
    <t>8.03</t>
  </si>
  <si>
    <t>Kitchen - Kitchen base units, wall units and countertop (laminate, undermount sink) RD.TS.009.1</t>
  </si>
  <si>
    <t>8.04</t>
  </si>
  <si>
    <t>Break area joinery- Kitchen base units,counter, base units, wall units and countertop (laminate, undermount sink) RD.TS.009.3</t>
  </si>
  <si>
    <t>8.05</t>
  </si>
  <si>
    <t>Kitchenette - Kitchen base unit and countertop (laminate, undermount sink) RD.TS.009.2</t>
  </si>
  <si>
    <t>SUBTOTAL:  Kitchenette, Kitchen &amp; Break Area</t>
  </si>
  <si>
    <t xml:space="preserve">  Smart Wall</t>
  </si>
  <si>
    <t>8.06</t>
  </si>
  <si>
    <t>Smart Wall structure aluminium frame, cable management, backing board</t>
  </si>
  <si>
    <t>SUBTOTAL: Smart Wall</t>
  </si>
  <si>
    <t>TOTAL: JOINERY</t>
  </si>
  <si>
    <t xml:space="preserve">  BILL OF QUANTITIES:FURNITURE, FITTINGS &amp; EQUIPMENT </t>
  </si>
  <si>
    <t xml:space="preserve">  Trade 09  |  SANEDI Turnkey Office Fit-out, Block B Upper Grayston, Sandton  |  597 m²</t>
  </si>
  <si>
    <t>NOTE: Refer to DWG NO RD.TS.002 and FF&amp;E schedule.All amounts excl. VAT.</t>
  </si>
  <si>
    <t xml:space="preserve">  Reception &amp; Entry</t>
  </si>
  <si>
    <t>9.01</t>
  </si>
  <si>
    <t>Receptionist task chair -ERG02VBLK-P</t>
  </si>
  <si>
    <t>9.02</t>
  </si>
  <si>
    <t>Visitor / waiting chairs, upholstered, commercial grade: Cosmos, 2000 (W) x 750 (D) x 740 (H), Triple Seater, Chenille Grey Fabric, SKU: CSM03GR-P</t>
  </si>
  <si>
    <t>9.03</t>
  </si>
  <si>
    <t>Visitor / waiting chairs, upholstered, commercial grade: LUTIE SLEIGH, Chenille Green Fabric, SKU: LT01GRN</t>
  </si>
  <si>
    <t>9.04</t>
  </si>
  <si>
    <t>Coffee table, RUSTIC, 420 Ø x 550 (H) Side Table
SKU: RSF420BLK</t>
  </si>
  <si>
    <t>9.05</t>
  </si>
  <si>
    <t>Coffee table, RUSTIC, 900 Ø x 490 (H) Coffee Table
SKU: MNS420AC</t>
  </si>
  <si>
    <t>SUBTOTAL: Reception &amp; Entry</t>
  </si>
  <si>
    <t xml:space="preserve">  Open Plan Office</t>
  </si>
  <si>
    <t>9.06</t>
  </si>
  <si>
    <t>Open plan office Desks:
-	Xpress Me Desk: 1400 (W) x 750 (D) x 725 (H)
-	Global Top Box: 400 (W) x 750 (D) x 371 (H)
-	Pedestal Base Unit: 400 (W) x 750 (D) x 700 (H)
SKU: XPM1431+[L/R]+Brushed Oak</t>
  </si>
  <si>
    <t>9.07</t>
  </si>
  <si>
    <t>Ergonomic task chair ERG02VBLK-P</t>
  </si>
  <si>
    <t>9.08</t>
  </si>
  <si>
    <t>Storage: Global exec utility hinge door unit:1400 (W) x 750 (D) x 725 (H) SKU: GSE828 + B + Brushed Oak</t>
  </si>
  <si>
    <t>9.09</t>
  </si>
  <si>
    <t>Storage: System Cabinet, Roller door: 1250 (W) x 550 (D) x 1500 (H) SKU: GS821</t>
  </si>
  <si>
    <t>SUBTOTAL: Open Plan Office</t>
  </si>
  <si>
    <t xml:space="preserve">  Main Boardroom</t>
  </si>
  <si>
    <t>9.10</t>
  </si>
  <si>
    <t>Main Boardroom: 14 seater, 4200 (L) x 1200 (W) x 722 (H), leg profile in black + Brushed Oak SKU: YFL2412BLK-P</t>
  </si>
  <si>
    <t>9.11</t>
  </si>
  <si>
    <t>Wall Unit: Ecocentric Wall unit, Type A - ECO1816A + Brushed Oak</t>
  </si>
  <si>
    <t>9.12</t>
  </si>
  <si>
    <t>Server: TypeB,2 x Hinge doors , 4 x drawers, Accommodates 130ℓ fridge, Brushed Oak: 1600 (W) x 600 (D) x 933 (H) SKU: EV1609A/B</t>
  </si>
  <si>
    <t>9.13</t>
  </si>
  <si>
    <t>Boardroom executive chair: CLA01BBLK-P</t>
  </si>
  <si>
    <t>SUBTOTAL: Main Boardroom</t>
  </si>
  <si>
    <t xml:space="preserve">  Small Boardroom</t>
  </si>
  <si>
    <t>9.14</t>
  </si>
  <si>
    <t>Main Boardroom: 6 seater,2400 (L) x 1200 (W) x 722 (H), leg profile in black + Brushed Oak SKU: YFL2412BLK-P</t>
  </si>
  <si>
    <t>9.15</t>
  </si>
  <si>
    <t>9.16</t>
  </si>
  <si>
    <t>9.17</t>
  </si>
  <si>
    <t>SUBTOTAL: Small Boardroom</t>
  </si>
  <si>
    <t xml:space="preserve"> Meeting Rooms x 2 </t>
  </si>
  <si>
    <t>Table 1500 Ø x 722 (H), leg profile in black + True Oak SKU: RDT120NW + JN700BLK-1</t>
  </si>
  <si>
    <t>9.18</t>
  </si>
  <si>
    <t>Chairs, Chico Swivel, Stone Grey, SKU; CH04GR-1</t>
  </si>
  <si>
    <t>9.19</t>
  </si>
  <si>
    <t xml:space="preserve">SUBTOTAL: Meeting Rooms x 2 </t>
  </si>
  <si>
    <t xml:space="preserve">  Directors Offices (x1)</t>
  </si>
  <si>
    <t>9.20</t>
  </si>
  <si>
    <t>Allure Desk: 2200 (L) x 2150 (W) x 738 (H), With L-Extension and concealed drawer. Colour: Brushed Oak, BlackSKU ALU2290ACA</t>
  </si>
  <si>
    <t>9.21</t>
  </si>
  <si>
    <t xml:space="preserve">Ecocentric Wall unit, Type A - ECO1816A, Brushed Oak </t>
  </si>
  <si>
    <t>9.22</t>
  </si>
  <si>
    <t>Allure Hinge door cabinet, AlUB20, Brushed Oak</t>
  </si>
  <si>
    <t>9.23</t>
  </si>
  <si>
    <t>Allure Mobile pedastal, AL705, Brushed Oak</t>
  </si>
  <si>
    <t>9.24</t>
  </si>
  <si>
    <t>Executive chair, high-back, leather, adjustable, ER01BLK-P</t>
  </si>
  <si>
    <t>9.25</t>
  </si>
  <si>
    <t>Visitor chairs, GST05BLK-P</t>
  </si>
  <si>
    <t>9.26</t>
  </si>
  <si>
    <t>Jenny meeting table 1200 Ø x 722 (H), leg profile in black ,True Oak, SKU: RDT120NW + JN700BLK-1</t>
  </si>
  <si>
    <t>9.27</t>
  </si>
  <si>
    <t>Meeting table chairs, Chico Swivel, Stone Grey, SKU; CH04GR-1</t>
  </si>
  <si>
    <t>SUBTOTAL: Directors Office x 1</t>
  </si>
  <si>
    <t xml:space="preserve">  Exec Assistant Offices (x1)</t>
  </si>
  <si>
    <t>9.28</t>
  </si>
  <si>
    <t>Diamond Qube Desk: 2200 (L) x 2000 (W) x 760 (H), modesty panel. Colour: Brushed Oak + Black SKU DCE2210AC-P</t>
  </si>
  <si>
    <t>9.29</t>
  </si>
  <si>
    <t>9.30</t>
  </si>
  <si>
    <t>9.31</t>
  </si>
  <si>
    <t>Chair,ERG02VBLK-P</t>
  </si>
  <si>
    <t>9.32</t>
  </si>
  <si>
    <t xml:space="preserve">SUBTOTAL: Exec Assistant office x 1 </t>
  </si>
  <si>
    <t xml:space="preserve">  Manager Offices (x4)</t>
  </si>
  <si>
    <t>9.33</t>
  </si>
  <si>
    <t>9.34</t>
  </si>
  <si>
    <t>9.35</t>
  </si>
  <si>
    <t>9.36</t>
  </si>
  <si>
    <t>9.37</t>
  </si>
  <si>
    <t xml:space="preserve">SUBTOTAL: Manager Office x 4 </t>
  </si>
  <si>
    <t xml:space="preserve">  Break Area, incl Kitchenette and Kitchen</t>
  </si>
  <si>
    <t>9.38</t>
  </si>
  <si>
    <t>Table base: Happy Hour Base, White, SKU; HH01BLK-P</t>
  </si>
  <si>
    <t>9.39</t>
  </si>
  <si>
    <t>Table top: Smartline top, 800 x 800mm Square, Oak Light , SKU: SMT700RBKM-P</t>
  </si>
  <si>
    <t>9.40</t>
  </si>
  <si>
    <t>Chairs: Riva, Anthracite,  SKU: RV06AN-1</t>
  </si>
  <si>
    <t>9.41</t>
  </si>
  <si>
    <t>Fridge (commercial bar fridge, under-counter)</t>
  </si>
  <si>
    <t>9.42</t>
  </si>
  <si>
    <t>Microwave, commercial grade</t>
  </si>
  <si>
    <t>SUBTOTAL: Break Area, incl Kitchentte and Kitchen</t>
  </si>
  <si>
    <t>Balcony Table and Chairs</t>
  </si>
  <si>
    <t>9.43</t>
  </si>
  <si>
    <t>Table base: Clipbase, Black, SKU; CLP04AN-1</t>
  </si>
  <si>
    <t>9.44</t>
  </si>
  <si>
    <t>Table top: Smartline top, 700mm Ø Round, Black Marble, SKU: SMT700RBKM-P</t>
  </si>
  <si>
    <t>9.45</t>
  </si>
  <si>
    <t xml:space="preserve">SUBTOTAL: Balcony Table and Chairs </t>
  </si>
  <si>
    <t xml:space="preserve">  Store Room</t>
  </si>
  <si>
    <t>9.46</t>
  </si>
  <si>
    <t>SUBTOTAL: Store room</t>
  </si>
  <si>
    <t>9.47</t>
  </si>
  <si>
    <t>Interactive display panel (75" commercial-grade, touch-enabled)</t>
  </si>
  <si>
    <t>9.48</t>
  </si>
  <si>
    <t>Wall-mount bracket and cable concealment system</t>
  </si>
  <si>
    <t xml:space="preserve"> Blinds - VALIDATE ON SITE - SITE SURVEY REQUIRED</t>
  </si>
  <si>
    <t>9.49</t>
  </si>
  <si>
    <t xml:space="preserve">SheerWeave 4500,Screen 5% open, white Grey to windows </t>
  </si>
  <si>
    <t>9.50</t>
  </si>
  <si>
    <t xml:space="preserve">SheerWeave 4500,Screen 5% open, white Grey to glass doors on Perimeter  </t>
  </si>
  <si>
    <t xml:space="preserve">SUBTOTAL: Blinds </t>
  </si>
  <si>
    <t xml:space="preserve">  General Fittings</t>
  </si>
  <si>
    <t>9.51</t>
  </si>
  <si>
    <t>Whiteboard (1800x1200mm, framed)  additional to joinery</t>
  </si>
  <si>
    <t>9.52</t>
  </si>
  <si>
    <t>Waste bins: desk-side and communal</t>
  </si>
  <si>
    <t>9.53</t>
  </si>
  <si>
    <t>Coat hooks, communal items</t>
  </si>
  <si>
    <t>9.54</t>
  </si>
  <si>
    <t xml:space="preserve">Exterior Building signage - site srurvey to match existing </t>
  </si>
  <si>
    <t>SUBTOTAL: General Fittings</t>
  </si>
  <si>
    <t>TOTAL:  FURNITURE, FITTINGS &amp; EQUIPMENT</t>
  </si>
  <si>
    <t xml:space="preserve">  BILL OF QUANTITIES: ELECTRICAL &amp; LIGHTING</t>
  </si>
  <si>
    <t xml:space="preserve">  Trade 10  |  SANEDI Turnkey Office Fit-out, Block B Upper Grayston, Sandton  |  597 m²</t>
  </si>
  <si>
    <t>NOTE: Refer to DWG NO RD.TS.008. Site survey and inspection required..All amounts excl. VAT.</t>
  </si>
  <si>
    <t xml:space="preserve">  Distribution &amp; Power</t>
  </si>
  <si>
    <t>10.01</t>
  </si>
  <si>
    <t xml:space="preserve">DB board upgrade / inspect on site </t>
  </si>
  <si>
    <t>10.02</t>
  </si>
  <si>
    <t xml:space="preserve">Main earth bond and surge protection, upgrade / inspect on site </t>
  </si>
  <si>
    <t>10.03</t>
  </si>
  <si>
    <t xml:space="preserve">New Power pole from roof, to feed 4 x workstations </t>
  </si>
  <si>
    <t>10.04</t>
  </si>
  <si>
    <t>New Euro Combi plugs @300 AFFL</t>
  </si>
  <si>
    <t>10.05</t>
  </si>
  <si>
    <t>New RED plugs @300 AFFL</t>
  </si>
  <si>
    <t>10.06</t>
  </si>
  <si>
    <t>New Euro Combi plugs @1100 AFFL</t>
  </si>
  <si>
    <t>10.07</t>
  </si>
  <si>
    <t>New Euro Combi plugs@1500 AFFL</t>
  </si>
  <si>
    <t>10.08</t>
  </si>
  <si>
    <t xml:space="preserve">Remove exisitng Floor box in open plan floor slab and make good </t>
  </si>
  <si>
    <t>10.09</t>
  </si>
  <si>
    <t>Dedicated 30A circuit to kitchen appliances</t>
  </si>
  <si>
    <t>10.10</t>
  </si>
  <si>
    <t>Dedicated 40A circuit to server room UPS</t>
  </si>
  <si>
    <t>10.11</t>
  </si>
  <si>
    <t>UPS (3kVA) for server room</t>
  </si>
  <si>
    <t>10.12</t>
  </si>
  <si>
    <t xml:space="preserve">HVAC - Power, ref HVAC and spec accordingly </t>
  </si>
  <si>
    <t>SUBTOTAL: Distribution &amp; Power</t>
  </si>
  <si>
    <t xml:space="preserve">  Lighting: Fittings</t>
  </si>
  <si>
    <t>10.13</t>
  </si>
  <si>
    <t>LED recessed panel 600x120mm</t>
  </si>
  <si>
    <t>10.14</t>
  </si>
  <si>
    <t>LED downlight (12W, warm white)</t>
  </si>
  <si>
    <t>SUBTOTAL: Lighting + Fittings</t>
  </si>
  <si>
    <t xml:space="preserve">  Lighting Control</t>
  </si>
  <si>
    <t>10.15</t>
  </si>
  <si>
    <t xml:space="preserve">Light switch, standard </t>
  </si>
  <si>
    <t>10.16</t>
  </si>
  <si>
    <t>PIR occupancy sensor for office and meeting rooms</t>
  </si>
  <si>
    <t>10.17</t>
  </si>
  <si>
    <t>Dimmer switch, boardrooms and reception</t>
  </si>
  <si>
    <t>SUBTOTAL: Lighting Control</t>
  </si>
  <si>
    <t xml:space="preserve">  Certificates</t>
  </si>
  <si>
    <t>10.18</t>
  </si>
  <si>
    <t>Electrical Certificate of Compliance (CoC) — full installation</t>
  </si>
  <si>
    <t>SUBTOTAL: Certificates</t>
  </si>
  <si>
    <t>TOTAL: ELECTRICAL &amp; LIGHTING</t>
  </si>
  <si>
    <t xml:space="preserve">  BILL OF QUANTITIES: HVAC &amp; MECHANICAL</t>
  </si>
  <si>
    <t xml:space="preserve">  Trade 11  |  SANEDI Turnkey Office Fit-out, Block B Upper Grayston, Sandton  |  597 m²</t>
  </si>
  <si>
    <t>NOTE:.All amounts excl. VAT. Limited condenser space as well as the restricted space available for refrigerant piping, we recommend that a Heat Recovery VRF System, comprising a module of condensing units, be installed to serve the area. Fresh Air Supply - No allowance has been made for the distribution of Fresh Air, to be reviewed and considered on awared tender.</t>
  </si>
  <si>
    <t xml:space="preserve">  Air Conditioning - Samsung Heat Recovery VRF System</t>
  </si>
  <si>
    <t>11.01</t>
  </si>
  <si>
    <t>Supply and install new 12000 BTU Cassette AC Units</t>
  </si>
  <si>
    <t>11.02</t>
  </si>
  <si>
    <t>Supply and install new 9000 BTU Cassette AC Units</t>
  </si>
  <si>
    <t>11.03</t>
  </si>
  <si>
    <t>Supply and install new 18000 BTU Cassette AC Unit</t>
  </si>
  <si>
    <t>11.04</t>
  </si>
  <si>
    <t>Supply and install new 24000 BTU Cassette AC Unit</t>
  </si>
  <si>
    <t>11.05</t>
  </si>
  <si>
    <t>Supply and install new 36000 BTU Ducted Hideaway AC Units including: Ducting, Insulation of Ducting, Flexible Duct, Spigots, Spigot Boxes, Diffusers, Return Air Grills, Brackets &amp; Hangers, Piping, Cable Trays</t>
  </si>
  <si>
    <t>11.06</t>
  </si>
  <si>
    <t>Supply and install new 48000 BTU Ducted Hideaway AC Unit including: Ducting, Insulation of Ducting, Flexible Duct, Spigots, Spigot Boxes, Diffusers, Return Air Grills, Brackets &amp; Hangers, Piping, Cable Trays</t>
  </si>
  <si>
    <t>SUBTOTAL: Air Conditioning</t>
  </si>
  <si>
    <t xml:space="preserve">  Extraction</t>
  </si>
  <si>
    <t>11.07</t>
  </si>
  <si>
    <t>Kitchenette / Kitchen Area: Allowance for Extraction Systems complete with: Ducting, Silencers, Disc Valves, Wall Grills, Weather Louvre, Rodent Mesh</t>
  </si>
  <si>
    <t>11.08</t>
  </si>
  <si>
    <t>ExtractStoreroom: Supply and install Extraction Fan fan to ablutions (ducted to shaft)</t>
  </si>
  <si>
    <t>SUBTOTAL: Extraction</t>
  </si>
  <si>
    <t>Server Room</t>
  </si>
  <si>
    <t>11.09</t>
  </si>
  <si>
    <t>Server Room: Supply and install new 12000 BTU Mid Wall AC Units, Supply and install new Drip Trays, Condensers to Basement</t>
  </si>
  <si>
    <t>SUBTOTAL: Server room</t>
  </si>
  <si>
    <t>TOTAL — HVAC &amp; MECHANICAL</t>
  </si>
  <si>
    <t xml:space="preserve">  BILL OF QUANTITIES: DATA, IT &amp; AV INFRASTRUCTURE</t>
  </si>
  <si>
    <t xml:space="preserve">  Trade 12  |  SANEDI Turnkey Office Fit-out, Block B Upper Grayston, Sandton  |  597 m²</t>
  </si>
  <si>
    <t>NOTE: Client to confrim on appointment,All amounts excl. VAT.</t>
  </si>
  <si>
    <t xml:space="preserve">  Structured Cabling</t>
  </si>
  <si>
    <t>12.01</t>
  </si>
  <si>
    <t>Data point (double) open plan workstations</t>
  </si>
  <si>
    <t>12.02</t>
  </si>
  <si>
    <t>Data point (double) individual offices</t>
  </si>
  <si>
    <t>12.03</t>
  </si>
  <si>
    <t>Data point boardrooms, meeting rooms</t>
  </si>
  <si>
    <t>12.04</t>
  </si>
  <si>
    <t>Data point reception, break area, server room</t>
  </si>
  <si>
    <t>12.05</t>
  </si>
  <si>
    <t xml:space="preserve">Server room </t>
  </si>
  <si>
    <t>12.06</t>
  </si>
  <si>
    <t>Cable tray / conduit for data cabling (full floor)</t>
  </si>
  <si>
    <t>12.07</t>
  </si>
  <si>
    <t>Data cabling testing and certification report</t>
  </si>
  <si>
    <t>SUBTOTAL: Structured Cabling</t>
  </si>
  <si>
    <t xml:space="preserve">  Wireless &amp; Network</t>
  </si>
  <si>
    <t>12.08</t>
  </si>
  <si>
    <t>Wireless access point (ceiling-mounted, enterprise grade)</t>
  </si>
  <si>
    <t>12.09</t>
  </si>
  <si>
    <t>VoIP phone point (Cat6A + power over ethernet)</t>
  </si>
  <si>
    <t>12.10</t>
  </si>
  <si>
    <t>Network switch (24-port PoE managed)</t>
  </si>
  <si>
    <t>12.11</t>
  </si>
  <si>
    <t>Firewall / router (enterprise grade) supply and configure</t>
  </si>
  <si>
    <t>SUBTOTAL: Wireless &amp; Network</t>
  </si>
  <si>
    <t xml:space="preserve">  AV Systems</t>
  </si>
  <si>
    <t>12.12</t>
  </si>
  <si>
    <t>AV cabling to main boardroom (HDMI, USB-C, power) in-table + wall</t>
  </si>
  <si>
    <t>12.13</t>
  </si>
  <si>
    <t>AV cabling to small boardrooms (per room)</t>
  </si>
  <si>
    <t>12.14</t>
  </si>
  <si>
    <t>Smart Wall AV and power infrastructure</t>
  </si>
  <si>
    <t>12.15</t>
  </si>
  <si>
    <t>Conference camera (wide-angle 4K) main boardroom</t>
  </si>
  <si>
    <t>12.16</t>
  </si>
  <si>
    <t>Conference speaker/microphone system main boardroom</t>
  </si>
  <si>
    <t>SUBTOTAl: AV Systems</t>
  </si>
  <si>
    <t xml:space="preserve">  Access Control &amp; Security</t>
  </si>
  <si>
    <t>12.17</t>
  </si>
  <si>
    <t>CCTV cameras (IP, dome-type) reception and entry</t>
  </si>
  <si>
    <t>12.18</t>
  </si>
  <si>
    <t>NVR / recording system (4-channel min.)</t>
  </si>
  <si>
    <t>12.19</t>
  </si>
  <si>
    <t>Intercom at main entrance</t>
  </si>
  <si>
    <t>SUBTOTAL: Access Control &amp; Security</t>
  </si>
  <si>
    <t>TOTAL: DATA, IT &amp; AV INFRASTRUCTURE</t>
  </si>
  <si>
    <t xml:space="preserve">  BILL OF QUANTITIES: PLUMBING &amp; WET WORKS</t>
  </si>
  <si>
    <t xml:space="preserve">  Trade 13  |  SANEDI Turnkey Office Fit-out, Block B Upper Grayston, Sandton  |  597 m²</t>
  </si>
  <si>
    <t>NOTE: Refer to DWG NO RD.TS.002/009/009.1/009.2/009.3/010/011.All amounts excl. VAT.</t>
  </si>
  <si>
    <t xml:space="preserve">  Kitchen - DWG NO RD.TS.009.1/009.2/009.3</t>
  </si>
  <si>
    <t>13.01</t>
  </si>
  <si>
    <t>Stainless steel double-bowl undermount kitchen sink</t>
  </si>
  <si>
    <t>13.02</t>
  </si>
  <si>
    <t>Mixer tap, kitchen sink</t>
  </si>
  <si>
    <t>13.03</t>
  </si>
  <si>
    <t xml:space="preserve">Hot &amp; cold supply to kitchen sink </t>
  </si>
  <si>
    <t>13.04</t>
  </si>
  <si>
    <t>Kitchen waste and trap to drain</t>
  </si>
  <si>
    <t>13.05</t>
  </si>
  <si>
    <t>Dishwasher point (cold supply + waste)</t>
  </si>
  <si>
    <t>SUBTOTAL: Kitchen</t>
  </si>
  <si>
    <t xml:space="preserve">  Ablutions &amp; Toilets - DWG NO RD.TS.010/011</t>
  </si>
  <si>
    <t>13.06</t>
  </si>
  <si>
    <t xml:space="preserve">Paraplegic WC suite (dual-flush, close-coupled, wall-hung preferred)  </t>
  </si>
  <si>
    <t>13.07</t>
  </si>
  <si>
    <t>Wall hung Gio Vanity: GIO- R600WH</t>
  </si>
  <si>
    <t>13.08</t>
  </si>
  <si>
    <t>Basin mixer tap per unit</t>
  </si>
  <si>
    <t>13.09</t>
  </si>
  <si>
    <t>Paraplegic WC - Waste, soil and vent connections (full set)</t>
  </si>
  <si>
    <t>13.10</t>
  </si>
  <si>
    <t>Instantaneous electric water heater (15L, under counter) if required to kitchens / kitchenette</t>
  </si>
  <si>
    <t>13.11</t>
  </si>
  <si>
    <t>Paraplegic Toilet accessories (TP holder, soap dispenser, hand dryer, mirrors)</t>
  </si>
  <si>
    <t>SUBTOTAL: Ablutions &amp; Toilets</t>
  </si>
  <si>
    <t xml:space="preserve">  Break Area + Kitchenette - DWG NO RD.TS.009</t>
  </si>
  <si>
    <t>13.12</t>
  </si>
  <si>
    <t>Bar sink (single bowl, stainless) break area counter</t>
  </si>
  <si>
    <t>13.13</t>
  </si>
  <si>
    <t>Mixer tap break area</t>
  </si>
  <si>
    <t>13.14</t>
  </si>
  <si>
    <t>Hot &amp; cold supply and waste to break area</t>
  </si>
  <si>
    <t>SUBTOTAL: Breakaway and Kitchenette</t>
  </si>
  <si>
    <t xml:space="preserve">  Compliance</t>
  </si>
  <si>
    <t>13.15</t>
  </si>
  <si>
    <t>Plumbing Certificate of Compliance (CoC)</t>
  </si>
  <si>
    <t>13.16</t>
  </si>
  <si>
    <t>Engineer report and sign off for new water and waste points (incl scannign and core drilling and making good)</t>
  </si>
  <si>
    <t>13.17</t>
  </si>
  <si>
    <t>SANS 10400-W compliance check and sign-off</t>
  </si>
  <si>
    <t>SUBTOTAL: Compliance</t>
  </si>
  <si>
    <t>TOTAL: PLUMBING &amp; WET WORKS</t>
  </si>
  <si>
    <t>NOTE: Items below should be considered for inclusion in the tender BOQ / Activity Schedule. Quantities and rates to be confirmed by SANEDI, the designer and specialists. All amounts excl. VAT.</t>
  </si>
  <si>
    <t>14.01</t>
  </si>
  <si>
    <t>Detailed design development from tender drawings to final coordinated construction design, including design coordination across fit-out, FF&amp;E, electrical, HVAC, fire, plumbing, landlord and ICT interface requirements.</t>
  </si>
  <si>
    <t>14.02</t>
  </si>
  <si>
    <t>Measured site verification and existing condition survey, including dimensions, ceiling voids, service routes, existing fixtures, defects, photographs and condition record before works start.</t>
  </si>
  <si>
    <t>14.03</t>
  </si>
  <si>
    <t>Preparation and submission of shop drawings, material data sheets, samples and mock-ups for partitions, glazing, doors, ceilings, flooring, joinery, FF&amp;E and finishes.</t>
  </si>
  <si>
    <t>14.04</t>
  </si>
  <si>
    <t>Landlord and building management submission pack, design revisions, meetings and coordination required to obtain approval before construction.</t>
  </si>
  <si>
    <t>14.05</t>
  </si>
  <si>
    <t>As-built drawings and final design close-out documentation for all contractor-designed or contractor-coordinated works.</t>
  </si>
  <si>
    <t>HVAC, Fresh Air &amp; Mechanical Compliance</t>
  </si>
  <si>
    <t>15.01</t>
  </si>
  <si>
    <t>Existing HVAC condition assessment and functional testing, including indoor units, outdoor units/condensers, controls, airflow, refrigerant pipe routes, condensate drainage and operational defects.</t>
  </si>
  <si>
    <t>15.02</t>
  </si>
  <si>
    <t>Fresh air / ventilation assessment and design allowance, including verification of fresh air routes, capacity, compliance requirements and integration with final layout.</t>
  </si>
  <si>
    <t>15.03</t>
  </si>
  <si>
    <t>HVAC load calculation, final mechanical design report, equipment schedule and coordinated HVAC construction drawings for landlord and client approval.</t>
  </si>
  <si>
    <t>15.04</t>
  </si>
  <si>
    <t>Landlord-approved HVAC specialist coordination, approvals, access, shutdowns and tie-in planning.</t>
  </si>
  <si>
    <t>15.05</t>
  </si>
  <si>
    <t>Testing, balancing, commissioning and certification of HVAC, fresh air and extraction systems.</t>
  </si>
  <si>
    <t>15.06</t>
  </si>
  <si>
    <t>HVAC O&amp;M manuals, warranties, maintenance instructions and as-built records.</t>
  </si>
  <si>
    <t>SUBTOTAL: HVAC, Fresh Air &amp; Mechanical Compliance</t>
  </si>
  <si>
    <t>Fire &amp; Life Safety</t>
  </si>
  <si>
    <t>16.01</t>
  </si>
  <si>
    <t>Fire detection, alarm, sprinkler and fire equipment status assessment by competent fire specialist, including report on existing system condition and interfaces.</t>
  </si>
  <si>
    <t>16.02</t>
  </si>
  <si>
    <t>Fire compliance review of the final layout, including escape routes, occupancy, compartmentation, emergency lighting, fire signage and door/fire stopping implications.</t>
  </si>
  <si>
    <t>16.03</t>
  </si>
  <si>
    <t>Fire design / compliance submission and coordination with landlord, fire specialist and authorities where required.</t>
  </si>
  <si>
    <t>16.04</t>
  </si>
  <si>
    <t>Fire stopping to new service penetrations, partition heads, risers and ceiling/service interfaces.</t>
  </si>
  <si>
    <t>16.05</t>
  </si>
  <si>
    <t>Relocation/addition of fire detection devices, emergency lighting and fire signage to suit final approved layout, where required.</t>
  </si>
  <si>
    <t>Prov Sum</t>
  </si>
  <si>
    <t>16.06</t>
  </si>
  <si>
    <t>Fire system testing, commissioning, compliance certificates and final sign-off.</t>
  </si>
  <si>
    <t>SUBTOTAL: Fire &amp; Life Safety</t>
  </si>
  <si>
    <t>Electrical Verification &amp; Compliance Enhancements</t>
  </si>
  <si>
    <t>17.01</t>
  </si>
  <si>
    <t>Existing electrical condition assessment, DB inspection, load assessment, circuit tracing and updated load/circuit schedule.</t>
  </si>
  <si>
    <t>17.02</t>
  </si>
  <si>
    <t>Final coordinated electrical design drawings, single-line diagram, lighting control layout and circuit schedules.</t>
  </si>
  <si>
    <t>17.03</t>
  </si>
  <si>
    <t>Earthing, bonding, surge protection and emergency lighting testing and remedial allowance where required to achieve compliance.</t>
  </si>
  <si>
    <t>17.04</t>
  </si>
  <si>
    <t>Labelling of DBs, circuits, isolators, switches and equipment in accordance with final installation.</t>
  </si>
  <si>
    <t>17.05</t>
  </si>
  <si>
    <t>Electrical as-built drawings and compliance pack, including test results and COC for affected installation.</t>
  </si>
  <si>
    <t>SUBTOTAL: Electrical Verification &amp; Compliance Enhancements</t>
  </si>
  <si>
    <t>ICT Interface, Builder's Work &amp; AV Clarification</t>
  </si>
  <si>
    <t>18.01</t>
  </si>
  <si>
    <t>Coordination with SANEDI's separate ICT contractor, including meetings, programme integration, access planning and interface register.</t>
  </si>
  <si>
    <t>18.02</t>
  </si>
  <si>
    <t>Builder's work for ICT by others: sleeves, openings, ceiling access, containment support, draw wires, penetrations and making good as required by final coordinated design.</t>
  </si>
  <si>
    <t>18.03</t>
  </si>
  <si>
    <t>Protection of ICT works installed by others and making good after ICT installation where contractor remains on site.</t>
  </si>
  <si>
    <t>18.04</t>
  </si>
  <si>
    <t>Allowance to coordinate boardroom / smart wall AV infrastructure with ICT contractor, excluding active ICT equipment unless expressly included.</t>
  </si>
  <si>
    <t>18.05</t>
  </si>
  <si>
    <t>Review existing DataIT sheet and mark active ICT equipment, network switches, firewall, NVR, WAPs and ICT configuration as excluded unless SANEDI expressly includes them.</t>
  </si>
  <si>
    <t>Note</t>
  </si>
  <si>
    <t>SUBTOTAL: ICT Interface, Builder's Work &amp; AV Clarification</t>
  </si>
  <si>
    <t>Landlord, Building Rules &amp; Occupied Building Constraints</t>
  </si>
  <si>
    <t>19.01</t>
  </si>
  <si>
    <t>Compliance with landlord code of conduct, contractor rules, permit-to-work system, inductions, access cards, security procedures and building management requirements.</t>
  </si>
  <si>
    <t>19.02</t>
  </si>
  <si>
    <t>Allowance for restricted working hours, after-hours/weekend noisy works and coordination with wellness centre / doctor on ground floor.</t>
  </si>
  <si>
    <t>19.03</t>
  </si>
  <si>
    <t>Lift, lobby, stair, corridor and common-area protection, including hoarding, floor protection, signage, dust screens and daily cleaning of access routes.</t>
  </si>
  <si>
    <t>19.04</t>
  </si>
  <si>
    <t>Service shutdown coordination, landlord approvals and notices for electrical, HVAC, fire, plumbing or other interruptions.</t>
  </si>
  <si>
    <t>19.05</t>
  </si>
  <si>
    <t>Final landlord inspection, snag close-out and written landlord sign-off before occupation.</t>
  </si>
  <si>
    <t>SUBTOTAL: Landlord, Building Rules &amp; Occupied Building Constraints</t>
  </si>
  <si>
    <t>Handover, Commissioning &amp; Close-out</t>
  </si>
  <si>
    <t>20.01</t>
  </si>
  <si>
    <t>Integrated testing and commissioning management across electrical, HVAC, fire, plumbing, extraction, access/security and contractor-installed systems.</t>
  </si>
  <si>
    <t>20.02</t>
  </si>
  <si>
    <t>Complete O&amp;M manual, warranties, product data sheets, maintenance instructions and asset schedule.</t>
  </si>
  <si>
    <t>20.03</t>
  </si>
  <si>
    <t>Training / handover briefing for SANEDI facilities representative on installed systems, controls, warranties and maintenance requirements.</t>
  </si>
  <si>
    <t>20.04</t>
  </si>
  <si>
    <t>Spare materials: carpet tiles, ceiling tiles, wall/floor tiles, paint schedule and touch-up paint, keys and ironmongery information.</t>
  </si>
  <si>
    <t>20.05</t>
  </si>
  <si>
    <t>Final deep clean / pre-occupation clean including sanitary areas, kitchens, floors, glazing and dust removal from ceiling/service work.</t>
  </si>
  <si>
    <t>SUBTOTAL: Handover, Commissioning &amp; Close-out</t>
  </si>
  <si>
    <t>Defined Provisional Sums / Risk Items to Confirm</t>
  </si>
  <si>
    <t>21.01</t>
  </si>
  <si>
    <t>Defined provisional sum for pre-existing base-building defects discovered during specialist inspections and instructed by Project Manager.</t>
  </si>
  <si>
    <t>21.02</t>
  </si>
  <si>
    <t>Defined provisional sum for landlord/fire/HVAC authority requirements arising from final approval process and not shown in tender information.</t>
  </si>
  <si>
    <t>21.03</t>
  </si>
  <si>
    <t>Scanning, coring approvals, specialist drilling, fire-stopping and making good for service penetrations, where required by final design.</t>
  </si>
  <si>
    <t>21.04</t>
  </si>
  <si>
    <t>Hazardous materials / mould / asbestos testing and safe handling if suspected during strip-out.</t>
  </si>
  <si>
    <t>SUBTOTAL: Defined Provisional Sums / Risk Items</t>
  </si>
  <si>
    <t xml:space="preserve">  BILL OF QUANTITIES: ADDITIONS / RISK &amp; DESIGN ALLOWANCES</t>
  </si>
  <si>
    <t>Additions / Risk &amp; Design Allowances</t>
  </si>
  <si>
    <t xml:space="preserve">  Trade 14  |  SANEDI Turnkey Office Fit-out, Block B Upper Grayston, Sandton  |  597 m²</t>
  </si>
  <si>
    <t xml:space="preserve"> Contractor Design, Surveys &amp; Approvals</t>
  </si>
  <si>
    <t>TOTAL: ADDITIONS / RISK &amp; DESIGN ALLOWANCES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</si>
</sst>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R &quot;#,##0.00;[Red]\-&quot;R &quot;#,##0.00"/>
    <numFmt numFmtId="164" formatCode="0.0%"/>
  </numFmts>
  <fonts count="13" x14ac:knownFonts="1">
    <font>
      <sz val="11"/>
      <color theme="1"/>
      <name val="Calibri"/>
    </font>
    <font>
      <b/>
      <sz val="28"/>
      <color theme="1"/>
      <name val="Arial"/>
      <family val="2"/>
    </font>
    <font>
      <b/>
      <sz val="14"/>
      <color theme="1"/>
      <name val="Arial"/>
      <family val="2"/>
    </font>
    <font>
      <b/>
      <sz val="10"/>
      <color theme="1"/>
      <name val="Arial"/>
      <family val="2"/>
    </font>
    <font>
      <sz val="10"/>
      <color theme="1"/>
      <name val="Arial"/>
      <family val="2"/>
    </font>
    <font>
      <b/>
      <sz val="11"/>
      <color theme="1"/>
      <name val="Arial"/>
      <family val="2"/>
    </font>
    <font>
      <i/>
      <sz val="8"/>
      <color theme="1"/>
      <name val="Arial"/>
      <family val="2"/>
    </font>
    <font>
      <i/>
      <sz val="10"/>
      <color theme="1"/>
      <name val="Arial"/>
      <family val="2"/>
    </font>
    <font>
      <sz val="9"/>
      <color theme="1"/>
      <name val="Arial"/>
      <family val="2"/>
    </font>
    <font>
      <i/>
      <sz val="9"/>
      <color theme="1"/>
      <name val="Arial"/>
      <family val="2"/>
    </font>
    <font>
      <b/>
      <sz val="9"/>
      <color theme="1"/>
      <name val="Arial"/>
      <family val="2"/>
    </font>
    <font>
      <i/>
      <sz val="9"/>
      <color rgb="FF000000"/>
      <name val="Arial"/>
      <family val="2"/>
    </font>
    <font>
      <sz val="11"/>
      <color theme="1"/>
      <name val="Arial"/>
      <family val="2"/>
    </font>
  </fonts>
  <fills count="15">
    <fill>
      <patternFill patternType="none"/>
    </fill>
    <fill>
      <patternFill patternType="gray125"/>
    </fill>
    <fill>
      <patternFill patternType="solid">
        <fgColor rgb="FFFFFFFF"/>
      </patternFill>
    </fill>
    <fill>
      <patternFill patternType="solid">
        <fgColor theme="1" tint="0.49995422223578601"/>
        <bgColor indexed="65"/>
      </patternFill>
    </fill>
    <fill>
      <patternFill patternType="solid">
        <fgColor rgb="FFFFFF00"/>
      </patternFill>
    </fill>
    <fill>
      <patternFill patternType="solid">
        <fgColor theme="1" tint="0.49995422223578601"/>
        <bgColor indexed="65"/>
      </patternFill>
    </fill>
    <fill>
      <patternFill patternType="solid">
        <fgColor theme="0"/>
      </patternFill>
    </fill>
    <fill>
      <patternFill patternType="solid">
        <fgColor theme="0"/>
      </patternFill>
    </fill>
    <fill>
      <patternFill patternType="solid">
        <fgColor theme="0"/>
      </patternFill>
    </fill>
    <fill>
      <patternFill patternType="solid">
        <fgColor theme="0"/>
      </patternFill>
    </fill>
    <fill>
      <patternFill patternType="solid">
        <fgColor theme="1" tint="0.49995422223578601"/>
        <bgColor indexed="65"/>
      </patternFill>
    </fill>
    <fill>
      <patternFill patternType="solid">
        <fgColor theme="1" tint="0.49995422223578601"/>
        <bgColor indexed="65"/>
      </patternFill>
    </fill>
    <fill>
      <patternFill patternType="solid">
        <fgColor theme="2" tint="-9.9978637043366805E-2"/>
        <bgColor indexed="65"/>
      </patternFill>
    </fill>
    <fill>
      <patternFill patternType="solid">
        <fgColor rgb="FFDDD9C4"/>
      </patternFill>
    </fill>
    <fill>
      <patternFill patternType="solid">
        <fgColor rgb="FFFFFF00"/>
        <bgColor indexed="64"/>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116">
    <xf numFmtId="0" fontId="0" fillId="0" borderId="0" xfId="0"/>
    <xf numFmtId="0" fontId="3"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xf numFmtId="0" fontId="4" fillId="0" borderId="1" xfId="0" applyFont="1" applyBorder="1" applyAlignment="1">
      <alignment horizontal="right" vertical="center"/>
    </xf>
    <xf numFmtId="164" fontId="4" fillId="0" borderId="1" xfId="0" applyNumberFormat="1" applyFont="1" applyBorder="1" applyAlignment="1">
      <alignment horizontal="center" vertical="center"/>
    </xf>
    <xf numFmtId="0" fontId="0" fillId="0" borderId="1" xfId="0" applyBorder="1"/>
    <xf numFmtId="0" fontId="3" fillId="0" borderId="1" xfId="0" applyFont="1" applyBorder="1"/>
    <xf numFmtId="0" fontId="3" fillId="0" borderId="1" xfId="0" applyFont="1" applyBorder="1" applyAlignment="1">
      <alignment horizontal="right" vertical="center"/>
    </xf>
    <xf numFmtId="0" fontId="5" fillId="0" borderId="1" xfId="0" applyFont="1" applyBorder="1"/>
    <xf numFmtId="0" fontId="5" fillId="0" borderId="1" xfId="0" applyFont="1" applyBorder="1" applyAlignment="1">
      <alignment horizontal="right" vertical="center"/>
    </xf>
    <xf numFmtId="0" fontId="9" fillId="0" borderId="1" xfId="0" applyFont="1" applyBorder="1"/>
    <xf numFmtId="164" fontId="4" fillId="0" borderId="1" xfId="0" applyNumberFormat="1" applyFont="1" applyBorder="1" applyAlignment="1">
      <alignment horizontal="right" vertical="center"/>
    </xf>
    <xf numFmtId="0" fontId="10"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3" fillId="3" borderId="1" xfId="0" applyFont="1" applyFill="1" applyBorder="1" applyAlignment="1">
      <alignment horizontal="center" vertical="center" wrapText="1"/>
    </xf>
    <xf numFmtId="0" fontId="8" fillId="0" borderId="1" xfId="0" applyFont="1" applyBorder="1" applyAlignment="1">
      <alignment horizontal="left" vertical="center" wrapText="1"/>
    </xf>
    <xf numFmtId="4" fontId="8" fillId="0" borderId="1" xfId="0" applyNumberFormat="1" applyFont="1" applyBorder="1" applyAlignment="1">
      <alignment horizontal="right" vertical="center"/>
    </xf>
    <xf numFmtId="0" fontId="8" fillId="0" borderId="1" xfId="0" applyFont="1" applyBorder="1" applyAlignment="1">
      <alignment horizontal="right" vertical="center"/>
    </xf>
    <xf numFmtId="0" fontId="0" fillId="0" borderId="1" xfId="0" applyBorder="1" applyAlignment="1">
      <alignment horizontal="left" vertical="center"/>
    </xf>
    <xf numFmtId="0" fontId="10" fillId="0" borderId="1" xfId="0" applyFont="1" applyBorder="1" applyAlignment="1">
      <alignment horizontal="right" vertical="center"/>
    </xf>
    <xf numFmtId="0" fontId="3" fillId="0" borderId="1" xfId="0" applyFont="1" applyBorder="1" applyAlignment="1">
      <alignment horizontal="center" vertical="center"/>
    </xf>
    <xf numFmtId="0" fontId="0" fillId="3" borderId="0" xfId="0" applyFill="1"/>
    <xf numFmtId="0" fontId="10" fillId="3" borderId="1" xfId="0" applyFont="1" applyFill="1" applyBorder="1" applyAlignment="1">
      <alignment horizontal="center" vertical="center" wrapText="1"/>
    </xf>
    <xf numFmtId="0" fontId="0" fillId="7" borderId="0" xfId="0" applyFill="1"/>
    <xf numFmtId="0" fontId="8" fillId="9" borderId="1" xfId="0" applyFont="1" applyFill="1" applyBorder="1" applyAlignment="1">
      <alignment horizontal="center" vertical="center"/>
    </xf>
    <xf numFmtId="0" fontId="8" fillId="9" borderId="1" xfId="0" applyFont="1" applyFill="1" applyBorder="1" applyAlignment="1">
      <alignment horizontal="left" vertical="center" wrapText="1"/>
    </xf>
    <xf numFmtId="4" fontId="8" fillId="9" borderId="1" xfId="0" applyNumberFormat="1" applyFont="1" applyFill="1" applyBorder="1" applyAlignment="1">
      <alignment horizontal="right" vertical="center"/>
    </xf>
    <xf numFmtId="0" fontId="8" fillId="9" borderId="1" xfId="0" applyFont="1" applyFill="1" applyBorder="1" applyAlignment="1">
      <alignment horizontal="right" vertical="center"/>
    </xf>
    <xf numFmtId="0" fontId="0" fillId="8" borderId="1" xfId="0" applyFill="1" applyBorder="1" applyAlignment="1">
      <alignment horizontal="left" vertical="center"/>
    </xf>
    <xf numFmtId="0" fontId="10" fillId="8" borderId="1" xfId="0" applyFont="1" applyFill="1" applyBorder="1" applyAlignment="1">
      <alignment horizontal="left" vertical="center"/>
    </xf>
    <xf numFmtId="0" fontId="10" fillId="8" borderId="1" xfId="0" applyFont="1" applyFill="1" applyBorder="1" applyAlignment="1">
      <alignment horizontal="right" vertical="center"/>
    </xf>
    <xf numFmtId="0" fontId="0" fillId="6" borderId="1" xfId="0" applyFill="1" applyBorder="1" applyAlignment="1">
      <alignment horizontal="left" vertical="center"/>
    </xf>
    <xf numFmtId="0" fontId="3" fillId="6" borderId="1" xfId="0" applyFont="1" applyFill="1" applyBorder="1" applyAlignment="1">
      <alignment horizontal="left" vertical="center"/>
    </xf>
    <xf numFmtId="0" fontId="3" fillId="6" borderId="1" xfId="0" applyFont="1" applyFill="1" applyBorder="1" applyAlignment="1">
      <alignment horizontal="center" vertical="center"/>
    </xf>
    <xf numFmtId="0" fontId="0" fillId="9" borderId="1" xfId="0" applyFill="1" applyBorder="1" applyAlignment="1">
      <alignment horizontal="left" vertical="center"/>
    </xf>
    <xf numFmtId="0" fontId="3" fillId="9" borderId="1" xfId="0" applyFont="1" applyFill="1" applyBorder="1" applyAlignment="1">
      <alignment horizontal="left" vertical="center"/>
    </xf>
    <xf numFmtId="0" fontId="3" fillId="9" borderId="1" xfId="0" applyFont="1" applyFill="1" applyBorder="1" applyAlignment="1">
      <alignment horizontal="right" vertical="center"/>
    </xf>
    <xf numFmtId="0" fontId="3" fillId="6" borderId="1" xfId="0" applyFont="1" applyFill="1" applyBorder="1" applyAlignment="1">
      <alignment horizontal="right" vertical="center"/>
    </xf>
    <xf numFmtId="0" fontId="10" fillId="10" borderId="1" xfId="0" applyFont="1" applyFill="1" applyBorder="1" applyAlignment="1">
      <alignment horizontal="center" vertical="center" wrapText="1"/>
    </xf>
    <xf numFmtId="0" fontId="8" fillId="7" borderId="1" xfId="0" applyFont="1" applyFill="1" applyBorder="1" applyAlignment="1">
      <alignment horizontal="right" vertical="center"/>
    </xf>
    <xf numFmtId="0" fontId="0" fillId="0" borderId="0" xfId="0" applyAlignment="1">
      <alignment horizontal="left" vertical="center"/>
    </xf>
    <xf numFmtId="0" fontId="10" fillId="0" borderId="0" xfId="0" applyFont="1" applyAlignment="1">
      <alignment horizontal="left" vertical="center"/>
    </xf>
    <xf numFmtId="0" fontId="10" fillId="0" borderId="0" xfId="0" applyFont="1" applyAlignment="1">
      <alignment horizontal="right" vertical="center"/>
    </xf>
    <xf numFmtId="0" fontId="9" fillId="0" borderId="0" xfId="0" applyFont="1"/>
    <xf numFmtId="0" fontId="0" fillId="12" borderId="0" xfId="0" applyFill="1"/>
    <xf numFmtId="0" fontId="3" fillId="2" borderId="0" xfId="0" applyFont="1" applyFill="1"/>
    <xf numFmtId="0" fontId="4" fillId="2" borderId="0" xfId="0" applyFont="1" applyFill="1"/>
    <xf numFmtId="0" fontId="9" fillId="12" borderId="0" xfId="0" applyFont="1" applyFill="1" applyAlignment="1">
      <alignment wrapText="1"/>
    </xf>
    <xf numFmtId="0" fontId="0" fillId="7" borderId="0" xfId="0" applyFill="1" applyAlignment="1">
      <alignment wrapText="1"/>
    </xf>
    <xf numFmtId="0" fontId="8" fillId="0" borderId="0" xfId="0" applyFont="1"/>
    <xf numFmtId="0" fontId="12" fillId="0" borderId="0" xfId="0" applyFont="1"/>
    <xf numFmtId="0" fontId="12" fillId="12" borderId="0" xfId="0" applyFont="1" applyFill="1"/>
    <xf numFmtId="0" fontId="12" fillId="0" borderId="1" xfId="0" applyFont="1" applyBorder="1" applyAlignment="1">
      <alignment horizontal="left" vertical="center"/>
    </xf>
    <xf numFmtId="0" fontId="8" fillId="0" borderId="1" xfId="0" applyFont="1" applyBorder="1" applyAlignment="1">
      <alignment vertical="center" wrapText="1"/>
    </xf>
    <xf numFmtId="0" fontId="12" fillId="0" borderId="0" xfId="0" applyFont="1" applyAlignment="1">
      <alignment horizontal="center"/>
    </xf>
    <xf numFmtId="0" fontId="8" fillId="0" borderId="0" xfId="0" applyFont="1" applyAlignment="1">
      <alignment horizontal="center"/>
    </xf>
    <xf numFmtId="0" fontId="8" fillId="0" borderId="0" xfId="0" applyFont="1" applyAlignment="1">
      <alignment vertical="center"/>
    </xf>
    <xf numFmtId="0" fontId="8" fillId="0" borderId="0" xfId="0" applyFont="1" applyAlignment="1">
      <alignment horizontal="left" vertical="center"/>
    </xf>
    <xf numFmtId="0" fontId="12" fillId="0" borderId="0" xfId="0" applyFont="1" applyAlignment="1">
      <alignment horizontal="right"/>
    </xf>
    <xf numFmtId="0" fontId="8" fillId="0" borderId="0" xfId="0" applyFont="1" applyAlignment="1">
      <alignment horizontal="right"/>
    </xf>
    <xf numFmtId="0" fontId="10" fillId="3" borderId="1" xfId="0" applyFont="1" applyFill="1" applyBorder="1" applyAlignment="1">
      <alignment horizontal="right" vertical="center" wrapText="1"/>
    </xf>
    <xf numFmtId="0" fontId="4" fillId="0" borderId="0" xfId="0" applyFont="1"/>
    <xf numFmtId="0" fontId="3" fillId="0" borderId="0" xfId="0" applyFont="1"/>
    <xf numFmtId="0" fontId="5" fillId="0" borderId="0" xfId="0" applyFont="1" applyAlignment="1">
      <alignment horizontal="left" vertical="center" wrapText="1"/>
    </xf>
    <xf numFmtId="0" fontId="5" fillId="0" borderId="0" xfId="0" applyFont="1" applyAlignment="1">
      <alignment horizontal="center" vertical="center" wrapText="1"/>
    </xf>
    <xf numFmtId="4" fontId="5" fillId="0" borderId="0" xfId="0" applyNumberFormat="1" applyFont="1" applyAlignment="1">
      <alignment horizontal="right" vertical="center" wrapText="1"/>
    </xf>
    <xf numFmtId="0" fontId="8" fillId="0" borderId="1" xfId="0" applyFont="1" applyBorder="1" applyAlignment="1">
      <alignment horizontal="center" vertical="center" wrapText="1"/>
    </xf>
    <xf numFmtId="4" fontId="8" fillId="0" borderId="1" xfId="0" applyNumberFormat="1" applyFont="1" applyBorder="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Alignment="1">
      <alignment vertical="center"/>
    </xf>
    <xf numFmtId="0" fontId="4" fillId="0" borderId="0" xfId="0" applyFont="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wrapText="1"/>
    </xf>
    <xf numFmtId="0" fontId="3" fillId="0" borderId="1" xfId="0" applyFont="1" applyBorder="1" applyAlignment="1">
      <alignment horizontal="center" wrapText="1"/>
    </xf>
    <xf numFmtId="4" fontId="3" fillId="0" borderId="1" xfId="0" applyNumberFormat="1" applyFont="1" applyBorder="1" applyAlignment="1">
      <alignment horizontal="right" wrapText="1"/>
    </xf>
    <xf numFmtId="0" fontId="4" fillId="0" borderId="0" xfId="0" applyFont="1" applyAlignment="1">
      <alignment horizontal="center"/>
    </xf>
    <xf numFmtId="0" fontId="4" fillId="0" borderId="0" xfId="0" applyFont="1" applyAlignment="1">
      <alignment horizontal="right"/>
    </xf>
    <xf numFmtId="4" fontId="4"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0" fontId="3" fillId="3" borderId="1" xfId="0" applyFont="1" applyFill="1" applyBorder="1" applyAlignment="1">
      <alignment horizontal="left" vertical="center"/>
    </xf>
    <xf numFmtId="0" fontId="11" fillId="13" borderId="0" xfId="0" applyFont="1" applyFill="1" applyAlignment="1">
      <alignment horizontal="left" wrapText="1"/>
    </xf>
    <xf numFmtId="0" fontId="10" fillId="3" borderId="1" xfId="0" applyFont="1" applyFill="1" applyBorder="1" applyAlignment="1">
      <alignment horizontal="left" vertical="center"/>
    </xf>
    <xf numFmtId="0" fontId="2" fillId="3" borderId="0" xfId="0" applyFont="1" applyFill="1" applyAlignment="1">
      <alignment horizontal="left" vertical="center"/>
    </xf>
    <xf numFmtId="0" fontId="7" fillId="3" borderId="0" xfId="0" applyFont="1" applyFill="1" applyAlignment="1">
      <alignment horizontal="left" vertical="center"/>
    </xf>
    <xf numFmtId="0" fontId="8" fillId="0" borderId="0" xfId="0" applyFont="1"/>
    <xf numFmtId="0" fontId="11" fillId="0" borderId="0" xfId="0" applyFont="1" applyAlignment="1">
      <alignment horizontal="right" vertical="center"/>
    </xf>
    <xf numFmtId="0" fontId="5" fillId="3" borderId="0" xfId="0" applyFont="1" applyFill="1" applyAlignment="1">
      <alignment horizontal="center" vertical="center"/>
    </xf>
    <xf numFmtId="0" fontId="6" fillId="12" borderId="0" xfId="0" applyFont="1" applyFill="1" applyAlignment="1">
      <alignment horizontal="left" wrapText="1"/>
    </xf>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horizontal="left" vertical="top" wrapText="1"/>
    </xf>
    <xf numFmtId="0" fontId="7" fillId="3" borderId="0" xfId="0" applyFont="1" applyFill="1" applyAlignment="1">
      <alignment vertical="center"/>
    </xf>
    <xf numFmtId="0" fontId="9" fillId="0" borderId="0" xfId="0" applyFont="1" applyAlignment="1">
      <alignment horizontal="right" vertical="center"/>
    </xf>
    <xf numFmtId="0" fontId="9" fillId="12" borderId="0" xfId="0" applyFont="1" applyFill="1" applyAlignment="1">
      <alignment wrapText="1"/>
    </xf>
    <xf numFmtId="0" fontId="2" fillId="5" borderId="0" xfId="0" applyFont="1" applyFill="1" applyAlignment="1">
      <alignment horizontal="left" vertical="center"/>
    </xf>
    <xf numFmtId="0" fontId="7" fillId="5" borderId="0" xfId="0" applyFont="1" applyFill="1" applyAlignment="1">
      <alignment horizontal="left" vertical="center"/>
    </xf>
    <xf numFmtId="0" fontId="3" fillId="11" borderId="1" xfId="0" applyFont="1" applyFill="1" applyBorder="1" applyAlignment="1">
      <alignment horizontal="left" vertical="center"/>
    </xf>
    <xf numFmtId="0" fontId="8" fillId="7" borderId="0" xfId="0" applyFont="1" applyFill="1"/>
    <xf numFmtId="0" fontId="9" fillId="12" borderId="0" xfId="0" applyFont="1" applyFill="1"/>
    <xf numFmtId="0" fontId="11" fillId="13" borderId="0" xfId="0" applyFont="1" applyFill="1"/>
    <xf numFmtId="0" fontId="8" fillId="3" borderId="0" xfId="0" applyFont="1" applyFill="1"/>
    <xf numFmtId="0" fontId="9" fillId="3" borderId="0" xfId="0" applyFont="1" applyFill="1" applyAlignment="1">
      <alignment horizontal="right" vertical="center"/>
    </xf>
    <xf numFmtId="0" fontId="9" fillId="12" borderId="0" xfId="0" applyFont="1" applyFill="1" applyAlignment="1">
      <alignment horizontal="left" wrapText="1"/>
    </xf>
    <xf numFmtId="0" fontId="4" fillId="0" borderId="1" xfId="0" applyFont="1" applyFill="1" applyBorder="1" applyAlignment="1">
      <alignment horizontal="left" vertical="center" wrapText="1"/>
    </xf>
    <xf numFmtId="17" fontId="4" fillId="0" borderId="1" xfId="0" applyNumberFormat="1" applyFont="1" applyFill="1" applyBorder="1" applyAlignment="1">
      <alignment horizontal="left" vertical="center" wrapText="1"/>
    </xf>
    <xf numFmtId="8" fontId="4" fillId="4" borderId="1" xfId="0" applyNumberFormat="1" applyFont="1" applyFill="1" applyBorder="1" applyAlignment="1">
      <alignment horizontal="right" vertical="center"/>
    </xf>
    <xf numFmtId="8" fontId="4" fillId="14" borderId="1"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88888"/>
      <rgbColor rgb="FF9999FF"/>
      <rgbColor rgb="FF993366"/>
      <rgbColor rgb="FFFFF9E6"/>
      <rgbColor rgb="FFF2F2F2"/>
      <rgbColor rgb="FF660066"/>
      <rgbColor rgb="FFFF8080"/>
      <rgbColor rgb="FF0066CC"/>
      <rgbColor rgb="FFD6E4F0"/>
      <rgbColor rgb="FF000080"/>
      <rgbColor rgb="FFFF00FF"/>
      <rgbColor rgb="FFFFFF00"/>
      <rgbColor rgb="FF00FFFF"/>
      <rgbColor rgb="FF800080"/>
      <rgbColor rgb="FF800000"/>
      <rgbColor rgb="FF008080"/>
      <rgbColor rgb="FF0000FF"/>
      <rgbColor rgb="FF00CCFF"/>
      <rgbColor rgb="FFCCFFFF"/>
      <rgbColor rgb="FFCCFFCC"/>
      <rgbColor rgb="FFFFF2CC"/>
      <rgbColor rgb="FF9DC3E6"/>
      <rgbColor rgb="FFFF99CC"/>
      <rgbColor rgb="FFCC99FF"/>
      <rgbColor rgb="FFFFCC99"/>
      <rgbColor rgb="FF2E75B6"/>
      <rgbColor rgb="FF33CCCC"/>
      <rgbColor rgb="FF99CC00"/>
      <rgbColor rgb="FFFFCC00"/>
      <rgbColor rgb="FFFF9900"/>
      <rgbColor rgb="FFFF6600"/>
      <rgbColor rgb="FF555555"/>
      <rgbColor rgb="FF969696"/>
      <rgbColor rgb="FF1F3864"/>
      <rgbColor rgb="FF339966"/>
      <rgbColor rgb="FF003300"/>
      <rgbColor rgb="FF375623"/>
      <rgbColor rgb="FF993300"/>
      <rgbColor rgb="FF993366"/>
      <rgbColor rgb="FF333399"/>
      <rgbColor rgb="FF444444"/>
      <rgbColor rgb="00003366"/>
      <rgbColor rgb="00339966"/>
      <rgbColor rgb="00003300"/>
      <rgbColor rgb="00333300"/>
      <rgbColor rgb="00993300"/>
      <rgbColor rgb="00993366"/>
      <rgbColor rgb="00333399"/>
      <rgbColor rgb="00333333"/>
    </indexedColors>
    <mruColors>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gradFill>
        <a:gradFill>
          <a:gsLst>
            <a:gs pos="0">
              <a:schemeClr val="phClr">
                <a:tint val="80000"/>
              </a:schemeClr>
            </a:gs>
            <a:gs pos="100000">
              <a:schemeClr val="phClr">
                <a:shade val="3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
  <sheetViews>
    <sheetView showGridLines="0" tabSelected="1" topLeftCell="A2" workbookViewId="0">
      <selection activeCell="C13" sqref="C13"/>
    </sheetView>
  </sheetViews>
  <sheetFormatPr defaultColWidth="8.6640625" defaultRowHeight="14.4" x14ac:dyDescent="0.3"/>
  <cols>
    <col min="1" max="1" width="3" customWidth="1"/>
    <col min="2" max="2" width="36" customWidth="1"/>
    <col min="3" max="3" width="85.33203125" customWidth="1"/>
  </cols>
  <sheetData>
    <row r="1" spans="1:3" ht="7.5" customHeight="1" x14ac:dyDescent="0.3">
      <c r="A1" s="95"/>
      <c r="B1" s="95"/>
      <c r="C1" s="95"/>
    </row>
    <row r="2" spans="1:3" ht="160.05000000000001" customHeight="1" x14ac:dyDescent="0.3">
      <c r="B2" s="98"/>
      <c r="C2" s="98"/>
    </row>
    <row r="3" spans="1:3" ht="49.5" customHeight="1" x14ac:dyDescent="0.3">
      <c r="A3" s="96" t="s">
        <v>0</v>
      </c>
      <c r="B3" s="96"/>
      <c r="C3" s="96"/>
    </row>
    <row r="4" spans="1:3" ht="7.5" customHeight="1" x14ac:dyDescent="0.3">
      <c r="A4" s="95"/>
      <c r="B4" s="95"/>
      <c r="C4" s="95"/>
    </row>
    <row r="5" spans="1:3" ht="31.5" customHeight="1" x14ac:dyDescent="0.3">
      <c r="A5" s="97" t="s">
        <v>1</v>
      </c>
      <c r="B5" s="97"/>
      <c r="C5" s="97"/>
    </row>
    <row r="6" spans="1:3" ht="7.5" customHeight="1" x14ac:dyDescent="0.3">
      <c r="A6" s="95"/>
      <c r="B6" s="95"/>
      <c r="C6" s="95"/>
    </row>
    <row r="7" spans="1:3" ht="19.5" customHeight="1" x14ac:dyDescent="0.3"/>
    <row r="8" spans="1:3" ht="19.5" customHeight="1" x14ac:dyDescent="0.3">
      <c r="B8" s="1" t="s">
        <v>2</v>
      </c>
      <c r="C8" s="2" t="s">
        <v>3</v>
      </c>
    </row>
    <row r="9" spans="1:3" ht="19.5" customHeight="1" x14ac:dyDescent="0.3">
      <c r="B9" s="1" t="s">
        <v>4</v>
      </c>
      <c r="C9" s="3" t="s">
        <v>5</v>
      </c>
    </row>
    <row r="10" spans="1:3" ht="19.5" customHeight="1" x14ac:dyDescent="0.3">
      <c r="B10" s="1" t="s">
        <v>6</v>
      </c>
      <c r="C10" s="2" t="s">
        <v>7</v>
      </c>
    </row>
    <row r="11" spans="1:3" ht="19.5" customHeight="1" x14ac:dyDescent="0.3">
      <c r="B11" s="1" t="s">
        <v>8</v>
      </c>
      <c r="C11" s="2" t="s">
        <v>9</v>
      </c>
    </row>
    <row r="12" spans="1:3" ht="19.5" customHeight="1" x14ac:dyDescent="0.3">
      <c r="B12" s="1" t="s">
        <v>10</v>
      </c>
      <c r="C12" s="115">
        <v>4500000</v>
      </c>
    </row>
    <row r="13" spans="1:3" ht="19.5" customHeight="1" x14ac:dyDescent="0.3">
      <c r="B13" s="1" t="s">
        <v>11</v>
      </c>
      <c r="C13" s="112" t="s">
        <v>12</v>
      </c>
    </row>
    <row r="14" spans="1:3" ht="19.5" customHeight="1" x14ac:dyDescent="0.3">
      <c r="B14" s="1" t="s">
        <v>13</v>
      </c>
      <c r="C14" s="112" t="s">
        <v>14</v>
      </c>
    </row>
    <row r="15" spans="1:3" ht="19.5" customHeight="1" x14ac:dyDescent="0.3">
      <c r="B15" s="1" t="s">
        <v>15</v>
      </c>
      <c r="C15" s="113">
        <v>46204</v>
      </c>
    </row>
    <row r="16" spans="1:3" ht="19.5" customHeight="1" x14ac:dyDescent="0.3">
      <c r="B16" s="1" t="s">
        <v>16</v>
      </c>
      <c r="C16" s="112" t="s">
        <v>17</v>
      </c>
    </row>
    <row r="17" spans="2:3" ht="19.5" customHeight="1" x14ac:dyDescent="0.3">
      <c r="B17" s="1" t="s">
        <v>18</v>
      </c>
      <c r="C17" s="112" t="s">
        <v>19</v>
      </c>
    </row>
    <row r="18" spans="2:3" ht="19.5" customHeight="1" x14ac:dyDescent="0.3">
      <c r="B18" s="1" t="s">
        <v>20</v>
      </c>
      <c r="C18" s="112" t="s">
        <v>21</v>
      </c>
    </row>
    <row r="19" spans="2:3" ht="19.5" customHeight="1" x14ac:dyDescent="0.3">
      <c r="B19" s="1" t="s">
        <v>22</v>
      </c>
      <c r="C19" s="112"/>
    </row>
    <row r="20" spans="2:3" ht="15.75" customHeight="1" x14ac:dyDescent="0.3"/>
    <row r="21" spans="2:3" ht="21.75" customHeight="1" x14ac:dyDescent="0.3">
      <c r="B21" s="93" t="s">
        <v>23</v>
      </c>
      <c r="C21" s="93"/>
    </row>
    <row r="22" spans="2:3" ht="18" customHeight="1" x14ac:dyDescent="0.3">
      <c r="B22" s="9" t="s">
        <v>24</v>
      </c>
      <c r="C22" s="5" t="s">
        <v>25</v>
      </c>
    </row>
    <row r="23" spans="2:3" ht="18" customHeight="1" x14ac:dyDescent="0.3">
      <c r="B23" s="9" t="s">
        <v>26</v>
      </c>
      <c r="C23" s="5" t="s">
        <v>27</v>
      </c>
    </row>
    <row r="24" spans="2:3" ht="18" customHeight="1" x14ac:dyDescent="0.3">
      <c r="B24" s="9" t="s">
        <v>28</v>
      </c>
      <c r="C24" s="5" t="s">
        <v>29</v>
      </c>
    </row>
    <row r="25" spans="2:3" ht="18" customHeight="1" x14ac:dyDescent="0.3">
      <c r="B25" s="9" t="s">
        <v>30</v>
      </c>
      <c r="C25" s="5" t="s">
        <v>31</v>
      </c>
    </row>
    <row r="26" spans="2:3" ht="18" customHeight="1" x14ac:dyDescent="0.3">
      <c r="B26" s="9" t="s">
        <v>32</v>
      </c>
      <c r="C26" s="5" t="s">
        <v>33</v>
      </c>
    </row>
    <row r="27" spans="2:3" ht="18" customHeight="1" x14ac:dyDescent="0.3">
      <c r="B27" s="9" t="s">
        <v>34</v>
      </c>
      <c r="C27" s="5" t="s">
        <v>35</v>
      </c>
    </row>
    <row r="28" spans="2:3" ht="18" customHeight="1" x14ac:dyDescent="0.3">
      <c r="B28" s="9" t="s">
        <v>36</v>
      </c>
      <c r="C28" s="5" t="s">
        <v>37</v>
      </c>
    </row>
    <row r="29" spans="2:3" ht="18" customHeight="1" x14ac:dyDescent="0.3">
      <c r="B29" s="9" t="s">
        <v>38</v>
      </c>
      <c r="C29" s="5" t="s">
        <v>39</v>
      </c>
    </row>
    <row r="30" spans="2:3" ht="18" customHeight="1" x14ac:dyDescent="0.3">
      <c r="B30" s="9" t="s">
        <v>40</v>
      </c>
      <c r="C30" s="5" t="s">
        <v>41</v>
      </c>
    </row>
    <row r="31" spans="2:3" ht="18" customHeight="1" x14ac:dyDescent="0.3">
      <c r="B31" s="9" t="s">
        <v>42</v>
      </c>
      <c r="C31" s="5" t="s">
        <v>43</v>
      </c>
    </row>
    <row r="32" spans="2:3" ht="18" customHeight="1" x14ac:dyDescent="0.3">
      <c r="B32" s="9" t="s">
        <v>44</v>
      </c>
      <c r="C32" s="5" t="s">
        <v>45</v>
      </c>
    </row>
    <row r="33" spans="2:6" ht="18" customHeight="1" x14ac:dyDescent="0.3">
      <c r="B33" s="9" t="s">
        <v>46</v>
      </c>
      <c r="C33" s="5" t="s">
        <v>47</v>
      </c>
    </row>
    <row r="34" spans="2:6" ht="18" customHeight="1" x14ac:dyDescent="0.3">
      <c r="B34" s="9" t="s">
        <v>48</v>
      </c>
      <c r="C34" s="5" t="s">
        <v>49</v>
      </c>
    </row>
    <row r="35" spans="2:6" ht="18" customHeight="1" x14ac:dyDescent="0.3">
      <c r="B35" s="9" t="s">
        <v>50</v>
      </c>
      <c r="C35" s="5" t="s">
        <v>51</v>
      </c>
    </row>
    <row r="36" spans="2:6" ht="18" customHeight="1" x14ac:dyDescent="0.3">
      <c r="B36" s="50"/>
      <c r="C36" s="51"/>
    </row>
    <row r="37" spans="2:6" ht="22.05" customHeight="1" x14ac:dyDescent="0.3">
      <c r="B37" s="52" t="s">
        <v>52</v>
      </c>
      <c r="C37" s="52"/>
      <c r="D37" s="48"/>
      <c r="E37" s="48"/>
      <c r="F37" s="48"/>
    </row>
    <row r="38" spans="2:6" ht="262.05" customHeight="1" x14ac:dyDescent="0.3">
      <c r="B38" s="94" t="s">
        <v>53</v>
      </c>
      <c r="C38" s="94"/>
    </row>
  </sheetData>
  <mergeCells count="8">
    <mergeCell ref="B21:C21"/>
    <mergeCell ref="B38:C38"/>
    <mergeCell ref="A1:C1"/>
    <mergeCell ref="A3:C3"/>
    <mergeCell ref="A4:C4"/>
    <mergeCell ref="A5:C5"/>
    <mergeCell ref="A6:C6"/>
    <mergeCell ref="B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3"/>
  <sheetViews>
    <sheetView showGridLines="0" workbookViewId="0">
      <selection activeCell="C28" sqref="C28"/>
    </sheetView>
  </sheetViews>
  <sheetFormatPr defaultColWidth="8.6640625" defaultRowHeight="14.4" x14ac:dyDescent="0.3"/>
  <cols>
    <col min="1" max="1" width="11" customWidth="1"/>
    <col min="2" max="2" width="33.77734375" customWidth="1"/>
    <col min="3" max="3" width="18.44140625" customWidth="1"/>
    <col min="4" max="4" width="22.77734375" customWidth="1"/>
    <col min="5" max="5" width="29.33203125" customWidth="1"/>
  </cols>
  <sheetData>
    <row r="1" spans="1:5" ht="17.399999999999999" x14ac:dyDescent="0.3">
      <c r="A1" s="89" t="s">
        <v>54</v>
      </c>
      <c r="B1" s="89"/>
      <c r="C1" s="89"/>
      <c r="D1" s="89"/>
      <c r="E1" s="89"/>
    </row>
    <row r="2" spans="1:5" x14ac:dyDescent="0.3">
      <c r="A2" s="100" t="s">
        <v>55</v>
      </c>
      <c r="B2" s="100"/>
      <c r="C2" s="100"/>
      <c r="D2" s="100"/>
      <c r="E2" s="100"/>
    </row>
    <row r="3" spans="1:5" x14ac:dyDescent="0.3">
      <c r="A3" s="91" t="s">
        <v>56</v>
      </c>
      <c r="B3" s="91"/>
      <c r="C3" s="91"/>
      <c r="D3" s="101" t="s">
        <v>57</v>
      </c>
      <c r="E3" s="101"/>
    </row>
    <row r="5" spans="1:5" ht="26.4" x14ac:dyDescent="0.3">
      <c r="A5" s="19" t="s">
        <v>58</v>
      </c>
      <c r="B5" s="19" t="s">
        <v>59</v>
      </c>
      <c r="C5" s="19" t="s">
        <v>60</v>
      </c>
      <c r="D5" s="19" t="s">
        <v>61</v>
      </c>
      <c r="E5" s="19" t="s">
        <v>62</v>
      </c>
    </row>
    <row r="6" spans="1:5" x14ac:dyDescent="0.3">
      <c r="A6" s="4">
        <v>1</v>
      </c>
      <c r="B6" s="5" t="s">
        <v>63</v>
      </c>
      <c r="C6" s="6">
        <f>Prelim!F35</f>
        <v>0</v>
      </c>
      <c r="D6" s="7">
        <f t="shared" ref="D6:D18" si="0">IF($C$21=0,0,C6/$C$21)</f>
        <v>0</v>
      </c>
      <c r="E6" s="8"/>
    </row>
    <row r="7" spans="1:5" x14ac:dyDescent="0.3">
      <c r="A7" s="4">
        <v>2</v>
      </c>
      <c r="B7" s="5" t="s">
        <v>64</v>
      </c>
      <c r="C7" s="6">
        <f>Demo!F26</f>
        <v>0</v>
      </c>
      <c r="D7" s="7">
        <f t="shared" si="0"/>
        <v>0</v>
      </c>
      <c r="E7" s="8"/>
    </row>
    <row r="8" spans="1:5" x14ac:dyDescent="0.3">
      <c r="A8" s="4">
        <v>3</v>
      </c>
      <c r="B8" s="5" t="s">
        <v>65</v>
      </c>
      <c r="C8" s="6">
        <f>Partitions!F25</f>
        <v>0</v>
      </c>
      <c r="D8" s="7">
        <f t="shared" si="0"/>
        <v>0</v>
      </c>
      <c r="E8" s="8"/>
    </row>
    <row r="9" spans="1:5" x14ac:dyDescent="0.3">
      <c r="A9" s="4">
        <v>4</v>
      </c>
      <c r="B9" s="5" t="s">
        <v>66</v>
      </c>
      <c r="C9" s="6">
        <f>Ceilings!F18</f>
        <v>0</v>
      </c>
      <c r="D9" s="7">
        <f t="shared" si="0"/>
        <v>0</v>
      </c>
      <c r="E9" s="8"/>
    </row>
    <row r="10" spans="1:5" x14ac:dyDescent="0.3">
      <c r="A10" s="4">
        <v>5</v>
      </c>
      <c r="B10" s="5" t="s">
        <v>67</v>
      </c>
      <c r="C10" s="6">
        <f>'Flooring+Wall'!F31</f>
        <v>0</v>
      </c>
      <c r="D10" s="7">
        <f t="shared" si="0"/>
        <v>0</v>
      </c>
      <c r="E10" s="8"/>
    </row>
    <row r="11" spans="1:5" x14ac:dyDescent="0.3">
      <c r="A11" s="4">
        <v>6</v>
      </c>
      <c r="B11" s="5" t="s">
        <v>68</v>
      </c>
      <c r="C11" s="6">
        <f>Paint!F24</f>
        <v>0</v>
      </c>
      <c r="D11" s="7">
        <f t="shared" si="0"/>
        <v>0</v>
      </c>
      <c r="E11" s="8"/>
    </row>
    <row r="12" spans="1:5" x14ac:dyDescent="0.3">
      <c r="A12" s="4">
        <v>7</v>
      </c>
      <c r="B12" s="5" t="s">
        <v>69</v>
      </c>
      <c r="C12" s="6">
        <f>Doors!F23</f>
        <v>0</v>
      </c>
      <c r="D12" s="7">
        <f t="shared" si="0"/>
        <v>0</v>
      </c>
      <c r="E12" s="8"/>
    </row>
    <row r="13" spans="1:5" x14ac:dyDescent="0.3">
      <c r="A13" s="4">
        <v>8</v>
      </c>
      <c r="B13" s="5" t="s">
        <v>70</v>
      </c>
      <c r="C13" s="6">
        <f>Joinery!F23</f>
        <v>0</v>
      </c>
      <c r="D13" s="7">
        <f t="shared" si="0"/>
        <v>0</v>
      </c>
      <c r="E13" s="8"/>
    </row>
    <row r="14" spans="1:5" x14ac:dyDescent="0.3">
      <c r="A14" s="4">
        <v>9</v>
      </c>
      <c r="B14" s="5" t="s">
        <v>71</v>
      </c>
      <c r="C14" s="6">
        <f>Furniture!F105</f>
        <v>0</v>
      </c>
      <c r="D14" s="7">
        <f t="shared" si="0"/>
        <v>0</v>
      </c>
      <c r="E14" s="8"/>
    </row>
    <row r="15" spans="1:5" x14ac:dyDescent="0.3">
      <c r="A15" s="4">
        <v>10</v>
      </c>
      <c r="B15" s="5" t="s">
        <v>72</v>
      </c>
      <c r="C15" s="6">
        <f>Electrical!F38</f>
        <v>0</v>
      </c>
      <c r="D15" s="7">
        <f t="shared" si="0"/>
        <v>0</v>
      </c>
      <c r="E15" s="8"/>
    </row>
    <row r="16" spans="1:5" x14ac:dyDescent="0.3">
      <c r="A16" s="4">
        <v>11</v>
      </c>
      <c r="B16" s="5" t="s">
        <v>73</v>
      </c>
      <c r="C16" s="6">
        <f>HVAC!F26</f>
        <v>0</v>
      </c>
      <c r="D16" s="7">
        <f t="shared" si="0"/>
        <v>0</v>
      </c>
      <c r="E16" s="8"/>
    </row>
    <row r="17" spans="1:5" x14ac:dyDescent="0.3">
      <c r="A17" s="4">
        <v>12</v>
      </c>
      <c r="B17" s="5" t="s">
        <v>74</v>
      </c>
      <c r="C17" s="6">
        <f>DataIT!F39</f>
        <v>0</v>
      </c>
      <c r="D17" s="7">
        <f t="shared" si="0"/>
        <v>0</v>
      </c>
      <c r="E17" s="8"/>
    </row>
    <row r="18" spans="1:5" x14ac:dyDescent="0.3">
      <c r="A18" s="4">
        <v>13</v>
      </c>
      <c r="B18" s="5" t="s">
        <v>75</v>
      </c>
      <c r="C18" s="6">
        <f>Plumbing!F37</f>
        <v>0</v>
      </c>
      <c r="D18" s="7">
        <f t="shared" si="0"/>
        <v>0</v>
      </c>
      <c r="E18" s="8"/>
    </row>
    <row r="19" spans="1:5" x14ac:dyDescent="0.3">
      <c r="A19" s="4">
        <v>14</v>
      </c>
      <c r="B19" s="5" t="s">
        <v>755</v>
      </c>
      <c r="C19" s="84">
        <f>'Add Risk+Design'!F73</f>
        <v>0</v>
      </c>
      <c r="D19" s="7">
        <f t="shared" ref="D19" si="1">IF($C$21=0,0,C19/$C$21)</f>
        <v>0</v>
      </c>
      <c r="E19" s="8"/>
    </row>
    <row r="21" spans="1:5" x14ac:dyDescent="0.3">
      <c r="A21" s="8"/>
      <c r="B21" s="9" t="s">
        <v>76</v>
      </c>
      <c r="C21" s="10">
        <f>SUM(C6:C19)</f>
        <v>0</v>
      </c>
      <c r="D21" s="8"/>
      <c r="E21" s="8"/>
    </row>
    <row r="23" spans="1:5" x14ac:dyDescent="0.3">
      <c r="A23" s="8"/>
      <c r="B23" s="9" t="s">
        <v>77</v>
      </c>
      <c r="C23" s="10">
        <f>C21*0.15</f>
        <v>0</v>
      </c>
      <c r="D23" s="8"/>
      <c r="E23" s="8"/>
    </row>
    <row r="24" spans="1:5" x14ac:dyDescent="0.3">
      <c r="A24" s="8"/>
      <c r="B24" s="11" t="s">
        <v>78</v>
      </c>
      <c r="C24" s="12">
        <f>C21*1.15</f>
        <v>0</v>
      </c>
      <c r="D24" s="8"/>
      <c r="E24" s="8"/>
    </row>
    <row r="26" spans="1:5" x14ac:dyDescent="0.3">
      <c r="A26" s="86" t="s">
        <v>79</v>
      </c>
      <c r="B26" s="86"/>
      <c r="C26" s="86"/>
      <c r="D26" s="86"/>
      <c r="E26" s="86"/>
    </row>
    <row r="27" spans="1:5" x14ac:dyDescent="0.3">
      <c r="A27" s="8"/>
      <c r="B27" s="9" t="s">
        <v>80</v>
      </c>
      <c r="C27" s="114">
        <f>Cover!C12</f>
        <v>4500000</v>
      </c>
      <c r="D27" s="8"/>
      <c r="E27" s="13"/>
    </row>
    <row r="28" spans="1:5" x14ac:dyDescent="0.3">
      <c r="A28" s="8"/>
      <c r="B28" s="5" t="s">
        <v>81</v>
      </c>
      <c r="C28" s="6">
        <f>C27/1.15</f>
        <v>3913043.4782608701</v>
      </c>
      <c r="D28" s="8"/>
      <c r="E28" s="8"/>
    </row>
    <row r="29" spans="1:5" x14ac:dyDescent="0.3">
      <c r="A29" s="8"/>
      <c r="B29" s="5" t="s">
        <v>82</v>
      </c>
      <c r="C29" s="6">
        <f>C21*1.15</f>
        <v>0</v>
      </c>
      <c r="D29" s="8"/>
      <c r="E29" s="8"/>
    </row>
    <row r="30" spans="1:5" x14ac:dyDescent="0.3">
      <c r="A30" s="8"/>
      <c r="B30" s="5" t="s">
        <v>83</v>
      </c>
      <c r="C30" s="6">
        <f>C27-C28</f>
        <v>586956.52173912991</v>
      </c>
      <c r="D30" s="8"/>
      <c r="E30" s="8"/>
    </row>
    <row r="31" spans="1:5" x14ac:dyDescent="0.3">
      <c r="A31" s="8"/>
      <c r="B31" s="5" t="s">
        <v>84</v>
      </c>
      <c r="C31" s="14">
        <f>IF(C27&lt;&gt;0,(C28)/C27,0)</f>
        <v>0.86956521739130443</v>
      </c>
      <c r="D31" s="8"/>
      <c r="E31" s="8"/>
    </row>
    <row r="33" spans="1:5" x14ac:dyDescent="0.3">
      <c r="A33" s="86" t="s">
        <v>85</v>
      </c>
      <c r="B33" s="86"/>
      <c r="C33" s="86"/>
      <c r="D33" s="86"/>
      <c r="E33" s="86"/>
    </row>
    <row r="34" spans="1:5" x14ac:dyDescent="0.3">
      <c r="A34" s="15" t="s">
        <v>86</v>
      </c>
      <c r="B34" s="15" t="s">
        <v>87</v>
      </c>
      <c r="C34" s="15"/>
      <c r="D34" s="15"/>
      <c r="E34" s="15"/>
    </row>
    <row r="35" spans="1:5" x14ac:dyDescent="0.3">
      <c r="A35" s="16" t="s">
        <v>88</v>
      </c>
      <c r="B35" s="17" t="s">
        <v>89</v>
      </c>
      <c r="C35" s="16"/>
      <c r="D35" s="16"/>
      <c r="E35" s="17"/>
    </row>
    <row r="36" spans="1:5" x14ac:dyDescent="0.3">
      <c r="A36" s="16" t="s">
        <v>90</v>
      </c>
      <c r="B36" s="17" t="s">
        <v>91</v>
      </c>
      <c r="C36" s="16"/>
      <c r="D36" s="16"/>
      <c r="E36" s="17"/>
    </row>
    <row r="37" spans="1:5" x14ac:dyDescent="0.3">
      <c r="A37" s="16" t="s">
        <v>92</v>
      </c>
      <c r="B37" s="17" t="s">
        <v>93</v>
      </c>
      <c r="C37" s="16"/>
      <c r="D37" s="16"/>
      <c r="E37" s="17"/>
    </row>
    <row r="38" spans="1:5" x14ac:dyDescent="0.3">
      <c r="A38" s="16" t="s">
        <v>94</v>
      </c>
      <c r="B38" s="17" t="s">
        <v>95</v>
      </c>
      <c r="C38" s="16"/>
      <c r="D38" s="16"/>
      <c r="E38" s="17"/>
    </row>
    <row r="39" spans="1:5" x14ac:dyDescent="0.3">
      <c r="A39" s="16" t="s">
        <v>96</v>
      </c>
      <c r="B39" s="17" t="s">
        <v>97</v>
      </c>
      <c r="C39" s="16"/>
      <c r="D39" s="16"/>
      <c r="E39" s="17"/>
    </row>
    <row r="40" spans="1:5" x14ac:dyDescent="0.3">
      <c r="A40" s="16" t="s">
        <v>98</v>
      </c>
      <c r="B40" s="17" t="s">
        <v>99</v>
      </c>
      <c r="C40" s="16"/>
      <c r="D40" s="16"/>
      <c r="E40" s="17"/>
    </row>
    <row r="41" spans="1:5" x14ac:dyDescent="0.3">
      <c r="A41" s="16" t="s">
        <v>100</v>
      </c>
      <c r="B41" s="17" t="s">
        <v>101</v>
      </c>
      <c r="C41" s="16"/>
      <c r="D41" s="16"/>
      <c r="E41" s="17"/>
    </row>
    <row r="42" spans="1:5" x14ac:dyDescent="0.3">
      <c r="A42" s="16" t="s">
        <v>102</v>
      </c>
      <c r="B42" s="17" t="s">
        <v>103</v>
      </c>
      <c r="C42" s="16"/>
      <c r="D42" s="16"/>
      <c r="E42" s="17"/>
    </row>
    <row r="43" spans="1:5" x14ac:dyDescent="0.3">
      <c r="A43" s="16" t="s">
        <v>104</v>
      </c>
      <c r="B43" s="17" t="s">
        <v>105</v>
      </c>
      <c r="C43" s="16"/>
      <c r="D43" s="16"/>
      <c r="E43" s="17"/>
    </row>
    <row r="44" spans="1:5" x14ac:dyDescent="0.3">
      <c r="A44" s="16" t="s">
        <v>106</v>
      </c>
      <c r="B44" s="17" t="s">
        <v>107</v>
      </c>
      <c r="C44" s="16"/>
      <c r="D44" s="16"/>
      <c r="E44" s="17"/>
    </row>
    <row r="45" spans="1:5" x14ac:dyDescent="0.3">
      <c r="A45" s="16" t="s">
        <v>108</v>
      </c>
      <c r="B45" s="17" t="s">
        <v>109</v>
      </c>
      <c r="C45" s="16"/>
      <c r="D45" s="16"/>
      <c r="E45" s="17"/>
    </row>
    <row r="46" spans="1:5" x14ac:dyDescent="0.3">
      <c r="A46" s="16" t="s">
        <v>110</v>
      </c>
      <c r="B46" s="17" t="s">
        <v>111</v>
      </c>
      <c r="C46" s="16"/>
      <c r="D46" s="16"/>
      <c r="E46" s="17"/>
    </row>
    <row r="47" spans="1:5" x14ac:dyDescent="0.3">
      <c r="A47" s="16" t="s">
        <v>112</v>
      </c>
      <c r="B47" s="17" t="s">
        <v>113</v>
      </c>
      <c r="C47" s="16"/>
      <c r="D47" s="16"/>
      <c r="E47" s="17"/>
    </row>
    <row r="48" spans="1:5" x14ac:dyDescent="0.3">
      <c r="A48" s="16" t="s">
        <v>114</v>
      </c>
      <c r="B48" s="17" t="s">
        <v>115</v>
      </c>
      <c r="C48" s="16"/>
      <c r="D48" s="16"/>
      <c r="E48" s="17"/>
    </row>
    <row r="49" spans="1:5" x14ac:dyDescent="0.3">
      <c r="A49" s="16" t="s">
        <v>116</v>
      </c>
      <c r="B49" s="17" t="s">
        <v>117</v>
      </c>
      <c r="C49" s="16"/>
      <c r="D49" s="16"/>
      <c r="E49" s="17"/>
    </row>
    <row r="50" spans="1:5" x14ac:dyDescent="0.3">
      <c r="A50" s="16" t="s">
        <v>118</v>
      </c>
      <c r="B50" s="17" t="s">
        <v>119</v>
      </c>
      <c r="C50" s="16"/>
      <c r="D50" s="16"/>
      <c r="E50" s="17"/>
    </row>
    <row r="51" spans="1:5" x14ac:dyDescent="0.3">
      <c r="A51" s="16" t="s">
        <v>120</v>
      </c>
      <c r="B51" s="17" t="s">
        <v>121</v>
      </c>
      <c r="C51" s="15"/>
      <c r="D51" s="15"/>
      <c r="E51" s="18"/>
    </row>
    <row r="53" spans="1:5" ht="45" customHeight="1" x14ac:dyDescent="0.3">
      <c r="A53" s="99" t="s">
        <v>122</v>
      </c>
      <c r="B53" s="99"/>
      <c r="C53" s="99"/>
      <c r="D53" s="99"/>
      <c r="E53" s="99"/>
    </row>
  </sheetData>
  <mergeCells count="7">
    <mergeCell ref="A26:E26"/>
    <mergeCell ref="A33:E33"/>
    <mergeCell ref="A53:E53"/>
    <mergeCell ref="A1:E1"/>
    <mergeCell ref="A2:E2"/>
    <mergeCell ref="A3:C3"/>
    <mergeCell ref="D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8"/>
  <sheetViews>
    <sheetView showGridLines="0" topLeftCell="A10" workbookViewId="0">
      <selection activeCell="B42" sqref="B42"/>
    </sheetView>
  </sheetViews>
  <sheetFormatPr defaultColWidth="8.6640625" defaultRowHeight="14.4" x14ac:dyDescent="0.3"/>
  <cols>
    <col min="1" max="1" width="6" customWidth="1"/>
    <col min="2" max="2" width="46.109375" customWidth="1"/>
    <col min="3" max="4" width="8" customWidth="1"/>
    <col min="5" max="6" width="18" customWidth="1"/>
  </cols>
  <sheetData>
    <row r="1" spans="1:6" ht="17.399999999999999" x14ac:dyDescent="0.3">
      <c r="A1" s="89" t="s">
        <v>123</v>
      </c>
      <c r="B1" s="89"/>
      <c r="C1" s="89"/>
      <c r="D1" s="89"/>
      <c r="E1" s="89"/>
      <c r="F1" s="89"/>
    </row>
    <row r="2" spans="1:6" x14ac:dyDescent="0.3">
      <c r="A2" s="90" t="s">
        <v>124</v>
      </c>
      <c r="B2" s="90"/>
      <c r="C2" s="90"/>
      <c r="D2" s="90"/>
      <c r="E2" s="90"/>
      <c r="F2" s="90"/>
    </row>
    <row r="3" spans="1:6" x14ac:dyDescent="0.3">
      <c r="A3" s="91" t="s">
        <v>125</v>
      </c>
      <c r="B3" s="91"/>
      <c r="C3" s="91"/>
      <c r="D3" s="101" t="s">
        <v>126</v>
      </c>
      <c r="E3" s="101"/>
      <c r="F3" s="101"/>
    </row>
    <row r="5" spans="1:6" x14ac:dyDescent="0.3">
      <c r="A5" s="102" t="s">
        <v>127</v>
      </c>
      <c r="B5" s="102"/>
      <c r="C5" s="102"/>
      <c r="D5" s="102"/>
      <c r="E5" s="102"/>
      <c r="F5" s="102"/>
    </row>
    <row r="7" spans="1:6" x14ac:dyDescent="0.3">
      <c r="A7" s="27" t="s">
        <v>128</v>
      </c>
      <c r="B7" s="27" t="s">
        <v>129</v>
      </c>
      <c r="C7" s="27" t="s">
        <v>130</v>
      </c>
      <c r="D7" s="27" t="s">
        <v>131</v>
      </c>
      <c r="E7" s="27" t="s">
        <v>132</v>
      </c>
      <c r="F7" s="27" t="s">
        <v>60</v>
      </c>
    </row>
    <row r="8" spans="1:6" x14ac:dyDescent="0.3">
      <c r="A8" s="86" t="s">
        <v>133</v>
      </c>
      <c r="B8" s="86"/>
      <c r="C8" s="86"/>
      <c r="D8" s="86"/>
      <c r="E8" s="86"/>
      <c r="F8" s="86"/>
    </row>
    <row r="9" spans="1:6" ht="22.8" x14ac:dyDescent="0.3">
      <c r="A9" s="16" t="s">
        <v>134</v>
      </c>
      <c r="B9" s="20" t="s">
        <v>135</v>
      </c>
      <c r="C9" s="16" t="s">
        <v>136</v>
      </c>
      <c r="D9" s="21">
        <v>0</v>
      </c>
      <c r="E9" s="22">
        <v>0</v>
      </c>
      <c r="F9" s="22">
        <f>D9*E9</f>
        <v>0</v>
      </c>
    </row>
    <row r="10" spans="1:6" ht="22.8" x14ac:dyDescent="0.3">
      <c r="A10" s="16" t="s">
        <v>137</v>
      </c>
      <c r="B10" s="20" t="s">
        <v>138</v>
      </c>
      <c r="C10" s="16" t="s">
        <v>136</v>
      </c>
      <c r="D10" s="21">
        <v>0</v>
      </c>
      <c r="E10" s="22">
        <v>0</v>
      </c>
      <c r="F10" s="22">
        <f>D10*E10</f>
        <v>0</v>
      </c>
    </row>
    <row r="11" spans="1:6" ht="22.8" x14ac:dyDescent="0.3">
      <c r="A11" s="16" t="s">
        <v>139</v>
      </c>
      <c r="B11" s="20" t="s">
        <v>140</v>
      </c>
      <c r="C11" s="16" t="s">
        <v>136</v>
      </c>
      <c r="D11" s="21">
        <v>0</v>
      </c>
      <c r="E11" s="22">
        <v>0</v>
      </c>
      <c r="F11" s="22">
        <f>D11*E11</f>
        <v>0</v>
      </c>
    </row>
    <row r="12" spans="1:6" x14ac:dyDescent="0.3">
      <c r="A12" s="16" t="s">
        <v>141</v>
      </c>
      <c r="B12" s="20" t="s">
        <v>142</v>
      </c>
      <c r="C12" s="16" t="s">
        <v>136</v>
      </c>
      <c r="D12" s="21">
        <v>0</v>
      </c>
      <c r="E12" s="22">
        <v>0</v>
      </c>
      <c r="F12" s="22">
        <f>D12*E12</f>
        <v>0</v>
      </c>
    </row>
    <row r="13" spans="1:6" x14ac:dyDescent="0.3">
      <c r="A13" s="16" t="s">
        <v>143</v>
      </c>
      <c r="B13" s="20" t="s">
        <v>144</v>
      </c>
      <c r="C13" s="16" t="s">
        <v>145</v>
      </c>
      <c r="D13" s="21">
        <v>0</v>
      </c>
      <c r="E13" s="22">
        <v>0</v>
      </c>
      <c r="F13" s="22">
        <f>D13*E13</f>
        <v>0</v>
      </c>
    </row>
    <row r="14" spans="1:6" x14ac:dyDescent="0.3">
      <c r="A14" s="23"/>
      <c r="B14" s="18" t="s">
        <v>146</v>
      </c>
      <c r="C14" s="23"/>
      <c r="D14" s="23"/>
      <c r="E14" s="23"/>
      <c r="F14" s="24">
        <f>SUM(F9:F13)</f>
        <v>0</v>
      </c>
    </row>
    <row r="16" spans="1:6" x14ac:dyDescent="0.3">
      <c r="A16" s="86" t="s">
        <v>147</v>
      </c>
      <c r="B16" s="86"/>
      <c r="C16" s="86"/>
      <c r="D16" s="86"/>
      <c r="E16" s="86"/>
      <c r="F16" s="86"/>
    </row>
    <row r="17" spans="1:6" x14ac:dyDescent="0.3">
      <c r="A17" s="16" t="s">
        <v>148</v>
      </c>
      <c r="B17" s="20" t="s">
        <v>149</v>
      </c>
      <c r="C17" s="16" t="s">
        <v>136</v>
      </c>
      <c r="D17" s="21">
        <v>0</v>
      </c>
      <c r="E17" s="22">
        <v>0</v>
      </c>
      <c r="F17" s="22">
        <f>D17*E17</f>
        <v>0</v>
      </c>
    </row>
    <row r="18" spans="1:6" x14ac:dyDescent="0.3">
      <c r="A18" s="16" t="s">
        <v>150</v>
      </c>
      <c r="B18" s="20" t="s">
        <v>151</v>
      </c>
      <c r="C18" s="16" t="s">
        <v>136</v>
      </c>
      <c r="D18" s="21">
        <v>0</v>
      </c>
      <c r="E18" s="22">
        <v>0</v>
      </c>
      <c r="F18" s="22">
        <f>D18*E18</f>
        <v>0</v>
      </c>
    </row>
    <row r="19" spans="1:6" x14ac:dyDescent="0.3">
      <c r="A19" s="23"/>
      <c r="B19" s="18" t="s">
        <v>152</v>
      </c>
      <c r="C19" s="23"/>
      <c r="D19" s="23"/>
      <c r="E19" s="23"/>
      <c r="F19" s="24">
        <f>SUM(F17:F18)</f>
        <v>0</v>
      </c>
    </row>
    <row r="21" spans="1:6" x14ac:dyDescent="0.3">
      <c r="A21" s="86" t="s">
        <v>153</v>
      </c>
      <c r="B21" s="86"/>
      <c r="C21" s="86"/>
      <c r="D21" s="86"/>
      <c r="E21" s="86"/>
      <c r="F21" s="86"/>
    </row>
    <row r="22" spans="1:6" x14ac:dyDescent="0.3">
      <c r="A22" s="16" t="s">
        <v>154</v>
      </c>
      <c r="B22" s="20" t="s">
        <v>155</v>
      </c>
      <c r="C22" s="16" t="s">
        <v>145</v>
      </c>
      <c r="D22" s="21">
        <v>0</v>
      </c>
      <c r="E22" s="22">
        <v>0</v>
      </c>
      <c r="F22" s="22">
        <f>D22*E22</f>
        <v>0</v>
      </c>
    </row>
    <row r="23" spans="1:6" x14ac:dyDescent="0.3">
      <c r="A23" s="16" t="s">
        <v>156</v>
      </c>
      <c r="B23" s="20" t="s">
        <v>157</v>
      </c>
      <c r="C23" s="16" t="s">
        <v>136</v>
      </c>
      <c r="D23" s="21">
        <v>0</v>
      </c>
      <c r="E23" s="22">
        <v>0</v>
      </c>
      <c r="F23" s="22">
        <f>D23*E23</f>
        <v>0</v>
      </c>
    </row>
    <row r="24" spans="1:6" x14ac:dyDescent="0.3">
      <c r="A24" s="16" t="s">
        <v>158</v>
      </c>
      <c r="B24" s="20" t="s">
        <v>159</v>
      </c>
      <c r="C24" s="16" t="s">
        <v>136</v>
      </c>
      <c r="D24" s="21">
        <v>0</v>
      </c>
      <c r="E24" s="22">
        <v>0</v>
      </c>
      <c r="F24" s="22">
        <f>D24*E24</f>
        <v>0</v>
      </c>
    </row>
    <row r="25" spans="1:6" x14ac:dyDescent="0.3">
      <c r="A25" s="16" t="s">
        <v>160</v>
      </c>
      <c r="B25" s="20" t="s">
        <v>161</v>
      </c>
      <c r="C25" s="16" t="s">
        <v>136</v>
      </c>
      <c r="D25" s="21">
        <v>0</v>
      </c>
      <c r="E25" s="22">
        <v>0</v>
      </c>
      <c r="F25" s="22">
        <f>D25*E25</f>
        <v>0</v>
      </c>
    </row>
    <row r="26" spans="1:6" x14ac:dyDescent="0.3">
      <c r="A26" s="16" t="s">
        <v>162</v>
      </c>
      <c r="B26" s="20" t="s">
        <v>163</v>
      </c>
      <c r="C26" s="16" t="s">
        <v>136</v>
      </c>
      <c r="D26" s="21">
        <v>0</v>
      </c>
      <c r="E26" s="22">
        <v>0</v>
      </c>
      <c r="F26" s="22">
        <f t="shared" ref="F26:F27" si="0">D26*E26</f>
        <v>0</v>
      </c>
    </row>
    <row r="27" spans="1:6" ht="34.200000000000003" x14ac:dyDescent="0.3">
      <c r="A27" s="16" t="s">
        <v>164</v>
      </c>
      <c r="B27" s="20" t="s">
        <v>165</v>
      </c>
      <c r="C27" s="16" t="s">
        <v>136</v>
      </c>
      <c r="D27" s="21">
        <v>0</v>
      </c>
      <c r="E27" s="22">
        <v>0</v>
      </c>
      <c r="F27" s="22">
        <f t="shared" si="0"/>
        <v>0</v>
      </c>
    </row>
    <row r="28" spans="1:6" x14ac:dyDescent="0.3">
      <c r="A28" s="16" t="s">
        <v>166</v>
      </c>
      <c r="B28" s="20" t="s">
        <v>167</v>
      </c>
      <c r="C28" s="16" t="s">
        <v>136</v>
      </c>
      <c r="D28" s="21">
        <v>0</v>
      </c>
      <c r="E28" s="22">
        <v>0</v>
      </c>
      <c r="F28" s="22">
        <f t="shared" ref="F28" si="1">D28*E28</f>
        <v>0</v>
      </c>
    </row>
    <row r="29" spans="1:6" x14ac:dyDescent="0.3">
      <c r="A29" s="23"/>
      <c r="B29" s="18" t="s">
        <v>168</v>
      </c>
      <c r="C29" s="23"/>
      <c r="D29" s="23"/>
      <c r="E29" s="23"/>
      <c r="F29" s="24">
        <f>SUM(F22:F25)</f>
        <v>0</v>
      </c>
    </row>
    <row r="31" spans="1:6" x14ac:dyDescent="0.3">
      <c r="A31" s="86" t="s">
        <v>169</v>
      </c>
      <c r="B31" s="86"/>
      <c r="C31" s="86"/>
      <c r="D31" s="86"/>
      <c r="E31" s="86"/>
      <c r="F31" s="86"/>
    </row>
    <row r="32" spans="1:6" x14ac:dyDescent="0.3">
      <c r="A32" s="16" t="s">
        <v>170</v>
      </c>
      <c r="B32" s="20" t="s">
        <v>171</v>
      </c>
      <c r="C32" s="16" t="s">
        <v>136</v>
      </c>
      <c r="D32" s="21">
        <v>0</v>
      </c>
      <c r="E32" s="22">
        <v>0</v>
      </c>
      <c r="F32" s="22">
        <f>D32*E32</f>
        <v>0</v>
      </c>
    </row>
    <row r="33" spans="1:6" x14ac:dyDescent="0.3">
      <c r="A33" s="23"/>
      <c r="B33" s="18" t="s">
        <v>172</v>
      </c>
      <c r="C33" s="23"/>
      <c r="D33" s="23"/>
      <c r="E33" s="23"/>
      <c r="F33" s="24">
        <f>SUM(F32:F32)</f>
        <v>0</v>
      </c>
    </row>
    <row r="35" spans="1:6" x14ac:dyDescent="0.3">
      <c r="A35" s="23"/>
      <c r="B35" s="1" t="s">
        <v>173</v>
      </c>
      <c r="C35" s="23"/>
      <c r="D35" s="23"/>
      <c r="E35" s="23"/>
      <c r="F35" s="25">
        <f>SUM(F14,F19,F29,F33)</f>
        <v>0</v>
      </c>
    </row>
    <row r="37" spans="1:6" x14ac:dyDescent="0.3">
      <c r="A37" s="23"/>
      <c r="B37" s="1" t="s">
        <v>77</v>
      </c>
      <c r="C37" s="23"/>
      <c r="D37" s="23"/>
      <c r="E37" s="23"/>
      <c r="F37" s="10">
        <f>F35*0.15</f>
        <v>0</v>
      </c>
    </row>
    <row r="38" spans="1:6" x14ac:dyDescent="0.3">
      <c r="A38" s="23"/>
      <c r="B38" s="1" t="s">
        <v>174</v>
      </c>
      <c r="C38" s="23"/>
      <c r="D38" s="23"/>
      <c r="E38" s="23"/>
      <c r="F38" s="10">
        <f>F35+F35*0.15</f>
        <v>0</v>
      </c>
    </row>
  </sheetData>
  <mergeCells count="9">
    <mergeCell ref="A8:F8"/>
    <mergeCell ref="A16:F16"/>
    <mergeCell ref="A21:F21"/>
    <mergeCell ref="A31:F31"/>
    <mergeCell ref="A1:F1"/>
    <mergeCell ref="A2:F2"/>
    <mergeCell ref="A3:C3"/>
    <mergeCell ref="D3:F3"/>
    <mergeCell ref="A5:F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9"/>
  <sheetViews>
    <sheetView showGridLines="0" workbookViewId="0">
      <selection sqref="A1:F1"/>
    </sheetView>
  </sheetViews>
  <sheetFormatPr defaultColWidth="8.6640625" defaultRowHeight="14.4" x14ac:dyDescent="0.3"/>
  <cols>
    <col min="1" max="1" width="6" customWidth="1"/>
    <col min="2" max="2" width="64.6640625" customWidth="1"/>
    <col min="3" max="4" width="8" customWidth="1"/>
    <col min="5" max="6" width="18" customWidth="1"/>
  </cols>
  <sheetData>
    <row r="1" spans="1:6" ht="17.399999999999999" x14ac:dyDescent="0.3">
      <c r="A1" s="103" t="s">
        <v>175</v>
      </c>
      <c r="B1" s="103"/>
      <c r="C1" s="103"/>
      <c r="D1" s="103"/>
      <c r="E1" s="103"/>
      <c r="F1" s="103"/>
    </row>
    <row r="2" spans="1:6" x14ac:dyDescent="0.3">
      <c r="A2" s="104" t="s">
        <v>176</v>
      </c>
      <c r="B2" s="104"/>
      <c r="C2" s="104"/>
      <c r="D2" s="104"/>
      <c r="E2" s="104"/>
      <c r="F2" s="104"/>
    </row>
    <row r="3" spans="1:6" x14ac:dyDescent="0.3">
      <c r="A3" s="91" t="s">
        <v>125</v>
      </c>
      <c r="B3" s="91"/>
      <c r="C3" s="91"/>
      <c r="D3" s="92" t="s">
        <v>126</v>
      </c>
      <c r="E3" s="92"/>
      <c r="F3" s="92"/>
    </row>
    <row r="5" spans="1:6" ht="37.049999999999997" customHeight="1" x14ac:dyDescent="0.3">
      <c r="A5" s="102" t="s">
        <v>177</v>
      </c>
      <c r="B5" s="102"/>
      <c r="C5" s="102"/>
      <c r="D5" s="102"/>
      <c r="E5" s="102"/>
      <c r="F5" s="102"/>
    </row>
    <row r="7" spans="1:6" x14ac:dyDescent="0.3">
      <c r="A7" s="27" t="s">
        <v>128</v>
      </c>
      <c r="B7" s="27" t="s">
        <v>129</v>
      </c>
      <c r="C7" s="27" t="s">
        <v>130</v>
      </c>
      <c r="D7" s="27" t="s">
        <v>131</v>
      </c>
      <c r="E7" s="27" t="s">
        <v>132</v>
      </c>
      <c r="F7" s="27" t="s">
        <v>60</v>
      </c>
    </row>
    <row r="8" spans="1:6" x14ac:dyDescent="0.3">
      <c r="A8" s="86" t="s">
        <v>178</v>
      </c>
      <c r="B8" s="86"/>
      <c r="C8" s="86"/>
      <c r="D8" s="86"/>
      <c r="E8" s="86"/>
      <c r="F8" s="86"/>
    </row>
    <row r="9" spans="1:6" x14ac:dyDescent="0.3">
      <c r="A9" s="16" t="s">
        <v>179</v>
      </c>
      <c r="B9" s="20" t="s">
        <v>180</v>
      </c>
      <c r="C9" s="16" t="s">
        <v>181</v>
      </c>
      <c r="D9" s="21">
        <v>101.57</v>
      </c>
      <c r="E9" s="22">
        <v>0</v>
      </c>
      <c r="F9" s="22">
        <f t="shared" ref="F9:F18" si="0">D9*E9</f>
        <v>0</v>
      </c>
    </row>
    <row r="10" spans="1:6" x14ac:dyDescent="0.3">
      <c r="A10" s="16" t="s">
        <v>182</v>
      </c>
      <c r="B10" s="20" t="s">
        <v>183</v>
      </c>
      <c r="C10" s="16" t="s">
        <v>184</v>
      </c>
      <c r="D10" s="21">
        <v>597</v>
      </c>
      <c r="E10" s="22">
        <v>0</v>
      </c>
      <c r="F10" s="22">
        <f t="shared" si="0"/>
        <v>0</v>
      </c>
    </row>
    <row r="11" spans="1:6" x14ac:dyDescent="0.3">
      <c r="A11" s="16" t="s">
        <v>185</v>
      </c>
      <c r="B11" s="20" t="s">
        <v>186</v>
      </c>
      <c r="C11" s="16" t="s">
        <v>184</v>
      </c>
      <c r="D11" s="21">
        <v>274</v>
      </c>
      <c r="E11" s="22">
        <v>0</v>
      </c>
      <c r="F11" s="22">
        <f t="shared" si="0"/>
        <v>0</v>
      </c>
    </row>
    <row r="12" spans="1:6" x14ac:dyDescent="0.3">
      <c r="A12" s="16" t="s">
        <v>187</v>
      </c>
      <c r="B12" s="20" t="s">
        <v>188</v>
      </c>
      <c r="C12" s="16" t="s">
        <v>184</v>
      </c>
      <c r="D12" s="21">
        <v>272.7</v>
      </c>
      <c r="E12" s="22">
        <v>0</v>
      </c>
      <c r="F12" s="22">
        <f t="shared" si="0"/>
        <v>0</v>
      </c>
    </row>
    <row r="13" spans="1:6" x14ac:dyDescent="0.3">
      <c r="A13" s="16" t="s">
        <v>189</v>
      </c>
      <c r="B13" s="20" t="s">
        <v>190</v>
      </c>
      <c r="C13" s="16" t="s">
        <v>136</v>
      </c>
      <c r="D13" s="21">
        <v>1</v>
      </c>
      <c r="E13" s="22">
        <v>0</v>
      </c>
      <c r="F13" s="22">
        <f t="shared" si="0"/>
        <v>0</v>
      </c>
    </row>
    <row r="14" spans="1:6" x14ac:dyDescent="0.3">
      <c r="A14" s="16" t="s">
        <v>191</v>
      </c>
      <c r="B14" s="20" t="s">
        <v>192</v>
      </c>
      <c r="C14" s="16" t="s">
        <v>193</v>
      </c>
      <c r="D14" s="21">
        <v>17</v>
      </c>
      <c r="E14" s="22">
        <v>0</v>
      </c>
      <c r="F14" s="22">
        <f t="shared" si="0"/>
        <v>0</v>
      </c>
    </row>
    <row r="15" spans="1:6" x14ac:dyDescent="0.3">
      <c r="A15" s="16" t="s">
        <v>194</v>
      </c>
      <c r="B15" s="20" t="s">
        <v>195</v>
      </c>
      <c r="C15" s="16" t="s">
        <v>136</v>
      </c>
      <c r="D15" s="21">
        <v>1</v>
      </c>
      <c r="E15" s="22">
        <v>0</v>
      </c>
      <c r="F15" s="22">
        <f t="shared" si="0"/>
        <v>0</v>
      </c>
    </row>
    <row r="16" spans="1:6" x14ac:dyDescent="0.3">
      <c r="A16" s="16" t="s">
        <v>196</v>
      </c>
      <c r="B16" s="20" t="s">
        <v>197</v>
      </c>
      <c r="C16" s="16" t="s">
        <v>136</v>
      </c>
      <c r="D16" s="21">
        <v>1</v>
      </c>
      <c r="E16" s="22">
        <v>0</v>
      </c>
      <c r="F16" s="22">
        <f t="shared" si="0"/>
        <v>0</v>
      </c>
    </row>
    <row r="17" spans="1:6" x14ac:dyDescent="0.3">
      <c r="A17" s="16" t="s">
        <v>198</v>
      </c>
      <c r="B17" s="20" t="s">
        <v>199</v>
      </c>
      <c r="C17" s="16" t="s">
        <v>136</v>
      </c>
      <c r="D17" s="21">
        <v>1</v>
      </c>
      <c r="E17" s="22">
        <v>0</v>
      </c>
      <c r="F17" s="22">
        <f t="shared" si="0"/>
        <v>0</v>
      </c>
    </row>
    <row r="18" spans="1:6" x14ac:dyDescent="0.3">
      <c r="A18" s="16" t="s">
        <v>200</v>
      </c>
      <c r="B18" s="20" t="s">
        <v>201</v>
      </c>
      <c r="C18" s="16" t="s">
        <v>136</v>
      </c>
      <c r="D18" s="21">
        <v>1</v>
      </c>
      <c r="E18" s="22">
        <v>0</v>
      </c>
      <c r="F18" s="22">
        <f t="shared" si="0"/>
        <v>0</v>
      </c>
    </row>
    <row r="19" spans="1:6" x14ac:dyDescent="0.3">
      <c r="A19" s="23"/>
      <c r="B19" s="18" t="s">
        <v>202</v>
      </c>
      <c r="C19" s="23"/>
      <c r="D19" s="23"/>
      <c r="E19" s="23"/>
      <c r="F19" s="24">
        <f>SUM(F9:F18)</f>
        <v>0</v>
      </c>
    </row>
    <row r="21" spans="1:6" x14ac:dyDescent="0.3">
      <c r="A21" s="86" t="s">
        <v>203</v>
      </c>
      <c r="B21" s="86"/>
      <c r="C21" s="86"/>
      <c r="D21" s="86"/>
      <c r="E21" s="86"/>
      <c r="F21" s="86"/>
    </row>
    <row r="22" spans="1:6" ht="15" customHeight="1" x14ac:dyDescent="0.3">
      <c r="A22" s="16" t="s">
        <v>204</v>
      </c>
      <c r="B22" s="20" t="s">
        <v>205</v>
      </c>
      <c r="C22" s="16" t="s">
        <v>206</v>
      </c>
      <c r="D22" s="21">
        <v>0</v>
      </c>
      <c r="E22" s="22">
        <v>0</v>
      </c>
      <c r="F22" s="22">
        <f>D22*E22</f>
        <v>0</v>
      </c>
    </row>
    <row r="23" spans="1:6" x14ac:dyDescent="0.3">
      <c r="A23" s="16" t="s">
        <v>207</v>
      </c>
      <c r="B23" s="20" t="s">
        <v>208</v>
      </c>
      <c r="C23" s="16" t="s">
        <v>136</v>
      </c>
      <c r="D23" s="21">
        <v>0</v>
      </c>
      <c r="E23" s="22">
        <v>0</v>
      </c>
      <c r="F23" s="22">
        <f>D23*E23</f>
        <v>0</v>
      </c>
    </row>
    <row r="24" spans="1:6" x14ac:dyDescent="0.3">
      <c r="A24" s="23"/>
      <c r="B24" s="18" t="s">
        <v>209</v>
      </c>
      <c r="C24" s="23"/>
      <c r="D24" s="23"/>
      <c r="E24" s="23"/>
      <c r="F24" s="24">
        <f>SUM(F22:F23)</f>
        <v>0</v>
      </c>
    </row>
    <row r="26" spans="1:6" x14ac:dyDescent="0.3">
      <c r="A26" s="23"/>
      <c r="B26" s="1" t="s">
        <v>210</v>
      </c>
      <c r="C26" s="23"/>
      <c r="D26" s="23"/>
      <c r="E26" s="23"/>
      <c r="F26" s="25">
        <f>SUM(F19,F24)</f>
        <v>0</v>
      </c>
    </row>
    <row r="28" spans="1:6" x14ac:dyDescent="0.3">
      <c r="A28" s="23"/>
      <c r="B28" s="1" t="s">
        <v>77</v>
      </c>
      <c r="C28" s="23"/>
      <c r="D28" s="23"/>
      <c r="E28" s="23"/>
      <c r="F28" s="10">
        <f>F26*0.15</f>
        <v>0</v>
      </c>
    </row>
    <row r="29" spans="1:6" x14ac:dyDescent="0.3">
      <c r="A29" s="23"/>
      <c r="B29" s="1" t="s">
        <v>174</v>
      </c>
      <c r="C29" s="23"/>
      <c r="D29" s="23"/>
      <c r="E29" s="23"/>
      <c r="F29" s="10">
        <f>F26+F26*0.15</f>
        <v>0</v>
      </c>
    </row>
  </sheetData>
  <mergeCells count="7">
    <mergeCell ref="A8:F8"/>
    <mergeCell ref="A21:F21"/>
    <mergeCell ref="A1:F1"/>
    <mergeCell ref="A2:F2"/>
    <mergeCell ref="A3:C3"/>
    <mergeCell ref="D3:F3"/>
    <mergeCell ref="A5:F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8"/>
  <sheetViews>
    <sheetView showGridLines="0" workbookViewId="0"/>
  </sheetViews>
  <sheetFormatPr defaultColWidth="8.6640625" defaultRowHeight="14.4" x14ac:dyDescent="0.3"/>
  <cols>
    <col min="1" max="1" width="6" style="28" customWidth="1"/>
    <col min="2" max="2" width="53.33203125" style="28" customWidth="1"/>
    <col min="3" max="4" width="8" style="28" customWidth="1"/>
    <col min="5" max="6" width="18" style="28" customWidth="1"/>
    <col min="7" max="16384" width="8.6640625" style="28"/>
  </cols>
  <sheetData>
    <row r="1" spans="1:6" ht="17.399999999999999" x14ac:dyDescent="0.3">
      <c r="A1" s="103" t="s">
        <v>211</v>
      </c>
      <c r="B1" s="103"/>
      <c r="C1" s="103"/>
      <c r="D1" s="103"/>
      <c r="E1" s="103"/>
      <c r="F1" s="103"/>
    </row>
    <row r="2" spans="1:6" x14ac:dyDescent="0.3">
      <c r="A2" s="104" t="s">
        <v>212</v>
      </c>
      <c r="B2" s="104"/>
      <c r="C2" s="104"/>
      <c r="D2" s="104"/>
      <c r="E2" s="104"/>
      <c r="F2" s="104"/>
    </row>
    <row r="3" spans="1:6" x14ac:dyDescent="0.3">
      <c r="A3" s="106" t="s">
        <v>125</v>
      </c>
      <c r="B3" s="106"/>
      <c r="C3" s="106"/>
      <c r="D3" s="92" t="s">
        <v>126</v>
      </c>
      <c r="E3" s="92"/>
      <c r="F3" s="92"/>
    </row>
    <row r="5" spans="1:6" ht="37.049999999999997" customHeight="1" x14ac:dyDescent="0.3">
      <c r="A5" s="102" t="s">
        <v>213</v>
      </c>
      <c r="B5" s="102"/>
      <c r="C5" s="102"/>
      <c r="D5" s="102"/>
      <c r="E5" s="102"/>
      <c r="F5" s="102"/>
    </row>
    <row r="6" spans="1:6" x14ac:dyDescent="0.3">
      <c r="E6" s="53"/>
    </row>
    <row r="7" spans="1:6" x14ac:dyDescent="0.3">
      <c r="A7" s="43" t="s">
        <v>128</v>
      </c>
      <c r="B7" s="43" t="s">
        <v>129</v>
      </c>
      <c r="C7" s="43" t="s">
        <v>130</v>
      </c>
      <c r="D7" s="43" t="s">
        <v>131</v>
      </c>
      <c r="E7" s="43" t="s">
        <v>132</v>
      </c>
      <c r="F7" s="43" t="s">
        <v>60</v>
      </c>
    </row>
    <row r="8" spans="1:6" x14ac:dyDescent="0.3">
      <c r="A8" s="105" t="s">
        <v>214</v>
      </c>
      <c r="B8" s="105"/>
      <c r="C8" s="105"/>
      <c r="D8" s="105"/>
      <c r="E8" s="105"/>
      <c r="F8" s="105"/>
    </row>
    <row r="9" spans="1:6" ht="22.8" x14ac:dyDescent="0.3">
      <c r="A9" s="29" t="s">
        <v>215</v>
      </c>
      <c r="B9" s="30" t="s">
        <v>216</v>
      </c>
      <c r="C9" s="29" t="s">
        <v>184</v>
      </c>
      <c r="D9" s="31">
        <v>88.21</v>
      </c>
      <c r="E9" s="31">
        <v>0</v>
      </c>
      <c r="F9" s="32">
        <f>D9*E9</f>
        <v>0</v>
      </c>
    </row>
    <row r="10" spans="1:6" ht="22.8" x14ac:dyDescent="0.3">
      <c r="A10" s="29" t="s">
        <v>217</v>
      </c>
      <c r="B10" s="30" t="s">
        <v>218</v>
      </c>
      <c r="C10" s="29" t="s">
        <v>184</v>
      </c>
      <c r="D10" s="31">
        <v>20.58</v>
      </c>
      <c r="E10" s="31">
        <v>0</v>
      </c>
      <c r="F10" s="32">
        <f>D10*E10</f>
        <v>0</v>
      </c>
    </row>
    <row r="11" spans="1:6" ht="22.8" x14ac:dyDescent="0.3">
      <c r="A11" s="29" t="s">
        <v>219</v>
      </c>
      <c r="B11" s="30" t="s">
        <v>220</v>
      </c>
      <c r="C11" s="29" t="s">
        <v>184</v>
      </c>
      <c r="D11" s="31">
        <v>2.1</v>
      </c>
      <c r="E11" s="31">
        <v>0</v>
      </c>
      <c r="F11" s="32">
        <f>D11*E11</f>
        <v>0</v>
      </c>
    </row>
    <row r="12" spans="1:6" x14ac:dyDescent="0.3">
      <c r="A12" s="29" t="s">
        <v>221</v>
      </c>
      <c r="B12" s="30" t="s">
        <v>222</v>
      </c>
      <c r="C12" s="29" t="s">
        <v>193</v>
      </c>
      <c r="D12" s="31">
        <v>1</v>
      </c>
      <c r="E12" s="31">
        <v>0</v>
      </c>
      <c r="F12" s="32">
        <f>D12*E12</f>
        <v>0</v>
      </c>
    </row>
    <row r="13" spans="1:6" x14ac:dyDescent="0.3">
      <c r="A13" s="33"/>
      <c r="B13" s="34" t="s">
        <v>223</v>
      </c>
      <c r="C13" s="33"/>
      <c r="D13" s="33"/>
      <c r="E13" s="33"/>
      <c r="F13" s="35">
        <f>SUM(F9:F12)</f>
        <v>0</v>
      </c>
    </row>
    <row r="15" spans="1:6" x14ac:dyDescent="0.3">
      <c r="A15" s="105" t="s">
        <v>224</v>
      </c>
      <c r="B15" s="105"/>
      <c r="C15" s="105"/>
      <c r="D15" s="105"/>
      <c r="E15" s="105"/>
      <c r="F15" s="105"/>
    </row>
    <row r="16" spans="1:6" ht="22.8" x14ac:dyDescent="0.3">
      <c r="A16" s="29" t="s">
        <v>225</v>
      </c>
      <c r="B16" s="30" t="s">
        <v>226</v>
      </c>
      <c r="C16" s="29" t="s">
        <v>193</v>
      </c>
      <c r="D16" s="31">
        <v>6</v>
      </c>
      <c r="E16" s="31">
        <v>0</v>
      </c>
      <c r="F16" s="32">
        <f>D16*E16</f>
        <v>0</v>
      </c>
    </row>
    <row r="17" spans="1:6" x14ac:dyDescent="0.3">
      <c r="A17" s="33"/>
      <c r="B17" s="34" t="s">
        <v>227</v>
      </c>
      <c r="C17" s="33"/>
      <c r="D17" s="33"/>
      <c r="E17" s="33"/>
      <c r="F17" s="35">
        <f>SUM(F16:F16)</f>
        <v>0</v>
      </c>
    </row>
    <row r="19" spans="1:6" x14ac:dyDescent="0.3">
      <c r="A19" s="105" t="s">
        <v>228</v>
      </c>
      <c r="B19" s="105"/>
      <c r="C19" s="105"/>
      <c r="D19" s="105"/>
      <c r="E19" s="105"/>
      <c r="F19" s="105"/>
    </row>
    <row r="20" spans="1:6" ht="15" customHeight="1" x14ac:dyDescent="0.3">
      <c r="A20" s="29" t="s">
        <v>229</v>
      </c>
      <c r="B20" s="30" t="s">
        <v>230</v>
      </c>
      <c r="C20" s="29" t="s">
        <v>136</v>
      </c>
      <c r="D20" s="31">
        <v>0</v>
      </c>
      <c r="E20" s="31">
        <v>0</v>
      </c>
      <c r="F20" s="32">
        <f>D20*E20</f>
        <v>0</v>
      </c>
    </row>
    <row r="21" spans="1:6" x14ac:dyDescent="0.3">
      <c r="A21" s="29" t="s">
        <v>231</v>
      </c>
      <c r="B21" s="30" t="s">
        <v>232</v>
      </c>
      <c r="C21" s="29" t="s">
        <v>136</v>
      </c>
      <c r="D21" s="31">
        <v>0</v>
      </c>
      <c r="E21" s="31">
        <v>0</v>
      </c>
      <c r="F21" s="32">
        <f>D21*E21</f>
        <v>0</v>
      </c>
    </row>
    <row r="22" spans="1:6" x14ac:dyDescent="0.3">
      <c r="A22" s="29" t="s">
        <v>233</v>
      </c>
      <c r="B22" s="30" t="s">
        <v>234</v>
      </c>
      <c r="C22" s="29" t="s">
        <v>193</v>
      </c>
      <c r="D22" s="31">
        <v>7</v>
      </c>
      <c r="E22" s="31">
        <v>0</v>
      </c>
      <c r="F22" s="32">
        <f>D22*E22</f>
        <v>0</v>
      </c>
    </row>
    <row r="23" spans="1:6" x14ac:dyDescent="0.3">
      <c r="A23" s="33"/>
      <c r="B23" s="34" t="s">
        <v>235</v>
      </c>
      <c r="C23" s="33"/>
      <c r="D23" s="33"/>
      <c r="E23" s="33"/>
      <c r="F23" s="35">
        <f>SUM(F20:F22)</f>
        <v>0</v>
      </c>
    </row>
    <row r="25" spans="1:6" x14ac:dyDescent="0.3">
      <c r="A25" s="36"/>
      <c r="B25" s="37" t="s">
        <v>236</v>
      </c>
      <c r="C25" s="36"/>
      <c r="D25" s="36"/>
      <c r="E25" s="36"/>
      <c r="F25" s="38">
        <f>SUM(F13,F17,F23)</f>
        <v>0</v>
      </c>
    </row>
    <row r="27" spans="1:6" x14ac:dyDescent="0.3">
      <c r="A27" s="39"/>
      <c r="B27" s="40" t="s">
        <v>77</v>
      </c>
      <c r="C27" s="39"/>
      <c r="D27" s="39"/>
      <c r="E27" s="39"/>
      <c r="F27" s="41">
        <f>F25*0.15</f>
        <v>0</v>
      </c>
    </row>
    <row r="28" spans="1:6" x14ac:dyDescent="0.3">
      <c r="A28" s="36"/>
      <c r="B28" s="37" t="s">
        <v>174</v>
      </c>
      <c r="C28" s="36"/>
      <c r="D28" s="36"/>
      <c r="E28" s="36"/>
      <c r="F28" s="42">
        <f>F25+F25*0.15</f>
        <v>0</v>
      </c>
    </row>
  </sheetData>
  <mergeCells count="8">
    <mergeCell ref="A8:F8"/>
    <mergeCell ref="A15:F15"/>
    <mergeCell ref="A19:F19"/>
    <mergeCell ref="A1:F1"/>
    <mergeCell ref="A2:F2"/>
    <mergeCell ref="A3:C3"/>
    <mergeCell ref="D3:F3"/>
    <mergeCell ref="A5:F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1"/>
  <sheetViews>
    <sheetView showGridLines="0" workbookViewId="0">
      <selection sqref="A1:F1"/>
    </sheetView>
  </sheetViews>
  <sheetFormatPr defaultColWidth="8.6640625" defaultRowHeight="14.4" x14ac:dyDescent="0.3"/>
  <cols>
    <col min="1" max="1" width="6" style="28" customWidth="1"/>
    <col min="2" max="2" width="49.6640625" style="28" customWidth="1"/>
    <col min="3" max="4" width="8" style="28" customWidth="1"/>
    <col min="5" max="6" width="18" style="28" customWidth="1"/>
    <col min="7" max="16384" width="8.6640625" style="28"/>
  </cols>
  <sheetData>
    <row r="1" spans="1:6" ht="17.399999999999999" x14ac:dyDescent="0.3">
      <c r="A1" s="103" t="s">
        <v>237</v>
      </c>
      <c r="B1" s="103"/>
      <c r="C1" s="103"/>
      <c r="D1" s="103"/>
      <c r="E1" s="103"/>
      <c r="F1" s="103"/>
    </row>
    <row r="2" spans="1:6" x14ac:dyDescent="0.3">
      <c r="A2" s="104" t="s">
        <v>238</v>
      </c>
      <c r="B2" s="104"/>
      <c r="C2" s="104"/>
      <c r="D2" s="104"/>
      <c r="E2" s="104"/>
      <c r="F2" s="104"/>
    </row>
    <row r="3" spans="1:6" x14ac:dyDescent="0.3">
      <c r="A3" s="106" t="s">
        <v>125</v>
      </c>
      <c r="B3" s="106"/>
      <c r="C3" s="106"/>
      <c r="D3" s="92" t="s">
        <v>126</v>
      </c>
      <c r="E3" s="92"/>
      <c r="F3" s="92"/>
    </row>
    <row r="5" spans="1:6" ht="37.049999999999997" customHeight="1" x14ac:dyDescent="0.3">
      <c r="A5" s="107" t="s">
        <v>239</v>
      </c>
      <c r="B5" s="107"/>
      <c r="C5" s="107"/>
      <c r="D5" s="107"/>
      <c r="E5" s="107"/>
      <c r="F5" s="107"/>
    </row>
    <row r="7" spans="1:6" x14ac:dyDescent="0.3">
      <c r="A7" s="43" t="s">
        <v>128</v>
      </c>
      <c r="B7" s="43" t="s">
        <v>129</v>
      </c>
      <c r="C7" s="43" t="s">
        <v>130</v>
      </c>
      <c r="D7" s="43" t="s">
        <v>131</v>
      </c>
      <c r="E7" s="43" t="s">
        <v>132</v>
      </c>
      <c r="F7" s="43" t="s">
        <v>60</v>
      </c>
    </row>
    <row r="8" spans="1:6" x14ac:dyDescent="0.3">
      <c r="A8" s="105" t="s">
        <v>240</v>
      </c>
      <c r="B8" s="105"/>
      <c r="C8" s="105"/>
      <c r="D8" s="105"/>
      <c r="E8" s="105"/>
      <c r="F8" s="105"/>
    </row>
    <row r="9" spans="1:6" ht="79.8" x14ac:dyDescent="0.3">
      <c r="A9" s="29" t="s">
        <v>241</v>
      </c>
      <c r="B9" s="30" t="s">
        <v>242</v>
      </c>
      <c r="C9" s="29" t="s">
        <v>184</v>
      </c>
      <c r="D9" s="31">
        <v>319.8</v>
      </c>
      <c r="E9" s="44">
        <v>0</v>
      </c>
      <c r="F9" s="32">
        <f>D9*E9</f>
        <v>0</v>
      </c>
    </row>
    <row r="10" spans="1:6" x14ac:dyDescent="0.3">
      <c r="A10" s="33"/>
      <c r="B10" s="34" t="s">
        <v>243</v>
      </c>
      <c r="C10" s="33"/>
      <c r="D10" s="33"/>
      <c r="E10" s="33"/>
      <c r="F10" s="35">
        <f>SUM(F9:F9)</f>
        <v>0</v>
      </c>
    </row>
    <row r="12" spans="1:6" x14ac:dyDescent="0.3">
      <c r="A12" s="105" t="s">
        <v>184</v>
      </c>
      <c r="B12" s="105"/>
      <c r="C12" s="105"/>
      <c r="D12" s="105"/>
      <c r="E12" s="105"/>
      <c r="F12" s="105"/>
    </row>
    <row r="13" spans="1:6" ht="172.05" customHeight="1" x14ac:dyDescent="0.3">
      <c r="A13" s="29" t="s">
        <v>244</v>
      </c>
      <c r="B13" s="30" t="s">
        <v>245</v>
      </c>
      <c r="C13" s="29" t="s">
        <v>184</v>
      </c>
      <c r="D13" s="31">
        <v>131.66</v>
      </c>
      <c r="E13" s="44">
        <v>0</v>
      </c>
      <c r="F13" s="32">
        <f>D13*E13</f>
        <v>0</v>
      </c>
    </row>
    <row r="14" spans="1:6" x14ac:dyDescent="0.3">
      <c r="A14" s="29" t="s">
        <v>246</v>
      </c>
      <c r="B14" s="30" t="s">
        <v>247</v>
      </c>
      <c r="C14" s="29" t="s">
        <v>193</v>
      </c>
      <c r="D14" s="31">
        <v>6</v>
      </c>
      <c r="E14" s="44">
        <v>0</v>
      </c>
      <c r="F14" s="32">
        <f>D14*E14</f>
        <v>0</v>
      </c>
    </row>
    <row r="15" spans="1:6" x14ac:dyDescent="0.3">
      <c r="A15" s="29" t="s">
        <v>248</v>
      </c>
      <c r="B15" s="30" t="s">
        <v>249</v>
      </c>
      <c r="C15" s="29" t="s">
        <v>184</v>
      </c>
      <c r="D15" s="31">
        <v>131.66</v>
      </c>
      <c r="E15" s="44">
        <v>0</v>
      </c>
      <c r="F15" s="32">
        <f>D15*E15</f>
        <v>0</v>
      </c>
    </row>
    <row r="16" spans="1:6" x14ac:dyDescent="0.3">
      <c r="A16" s="33"/>
      <c r="B16" s="34" t="s">
        <v>250</v>
      </c>
      <c r="C16" s="33"/>
      <c r="D16" s="33"/>
      <c r="E16" s="33"/>
      <c r="F16" s="35">
        <f>SUM(F13:F15)</f>
        <v>0</v>
      </c>
    </row>
    <row r="18" spans="1:6" x14ac:dyDescent="0.3">
      <c r="A18" s="36"/>
      <c r="B18" s="37" t="s">
        <v>251</v>
      </c>
      <c r="C18" s="36"/>
      <c r="D18" s="36"/>
      <c r="E18" s="36"/>
      <c r="F18" s="38">
        <f>SUM(F10,F16)</f>
        <v>0</v>
      </c>
    </row>
    <row r="20" spans="1:6" x14ac:dyDescent="0.3">
      <c r="A20" s="39"/>
      <c r="B20" s="40" t="s">
        <v>77</v>
      </c>
      <c r="C20" s="39"/>
      <c r="D20" s="39"/>
      <c r="E20" s="39"/>
      <c r="F20" s="41">
        <f>F18*0.15</f>
        <v>0</v>
      </c>
    </row>
    <row r="21" spans="1:6" x14ac:dyDescent="0.3">
      <c r="A21" s="36"/>
      <c r="B21" s="37" t="s">
        <v>174</v>
      </c>
      <c r="C21" s="36"/>
      <c r="D21" s="36"/>
      <c r="E21" s="36"/>
      <c r="F21" s="42">
        <f>F18+F18*0.15</f>
        <v>0</v>
      </c>
    </row>
  </sheetData>
  <mergeCells count="7">
    <mergeCell ref="A8:F8"/>
    <mergeCell ref="A12:F12"/>
    <mergeCell ref="A1:F1"/>
    <mergeCell ref="A2:F2"/>
    <mergeCell ref="A3:C3"/>
    <mergeCell ref="D3:F3"/>
    <mergeCell ref="A5:F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4"/>
  <sheetViews>
    <sheetView showGridLines="0" workbookViewId="0">
      <selection activeCell="B7" sqref="B7"/>
    </sheetView>
  </sheetViews>
  <sheetFormatPr defaultColWidth="8.6640625" defaultRowHeight="14.4" x14ac:dyDescent="0.3"/>
  <cols>
    <col min="1" max="1" width="6" customWidth="1"/>
    <col min="2" max="2" width="44" customWidth="1"/>
    <col min="3" max="4" width="8" customWidth="1"/>
    <col min="5" max="6" width="18" customWidth="1"/>
  </cols>
  <sheetData>
    <row r="1" spans="1:6" ht="17.399999999999999" x14ac:dyDescent="0.3">
      <c r="A1" s="89" t="s">
        <v>252</v>
      </c>
      <c r="B1" s="89"/>
      <c r="C1" s="89"/>
      <c r="D1" s="89"/>
      <c r="E1" s="89"/>
      <c r="F1" s="89"/>
    </row>
    <row r="2" spans="1:6" x14ac:dyDescent="0.3">
      <c r="A2" s="90" t="s">
        <v>253</v>
      </c>
      <c r="B2" s="90"/>
      <c r="C2" s="90"/>
      <c r="D2" s="90"/>
      <c r="E2" s="90"/>
      <c r="F2" s="90"/>
    </row>
    <row r="3" spans="1:6" x14ac:dyDescent="0.3">
      <c r="A3" s="91" t="s">
        <v>125</v>
      </c>
      <c r="B3" s="91"/>
      <c r="C3" s="91"/>
      <c r="D3" s="92" t="s">
        <v>126</v>
      </c>
      <c r="E3" s="92"/>
      <c r="F3" s="92"/>
    </row>
    <row r="5" spans="1:6" ht="37.049999999999997" customHeight="1" x14ac:dyDescent="0.3">
      <c r="A5" s="107" t="s">
        <v>254</v>
      </c>
      <c r="B5" s="107"/>
      <c r="C5" s="107"/>
      <c r="D5" s="107"/>
      <c r="E5" s="107"/>
      <c r="F5" s="107"/>
    </row>
    <row r="7" spans="1:6" x14ac:dyDescent="0.3">
      <c r="A7" s="27" t="s">
        <v>128</v>
      </c>
      <c r="B7" s="27" t="s">
        <v>129</v>
      </c>
      <c r="C7" s="27" t="s">
        <v>130</v>
      </c>
      <c r="D7" s="27" t="s">
        <v>131</v>
      </c>
      <c r="E7" s="27" t="s">
        <v>132</v>
      </c>
      <c r="F7" s="27" t="s">
        <v>60</v>
      </c>
    </row>
    <row r="8" spans="1:6" x14ac:dyDescent="0.3">
      <c r="A8" s="86" t="s">
        <v>255</v>
      </c>
      <c r="B8" s="86"/>
      <c r="C8" s="86"/>
      <c r="D8" s="86"/>
      <c r="E8" s="86"/>
      <c r="F8" s="86"/>
    </row>
    <row r="9" spans="1:6" ht="45.6" x14ac:dyDescent="0.3">
      <c r="A9" s="16" t="s">
        <v>256</v>
      </c>
      <c r="B9" s="20" t="s">
        <v>257</v>
      </c>
      <c r="C9" s="16" t="s">
        <v>184</v>
      </c>
      <c r="D9" s="21">
        <v>339.38</v>
      </c>
      <c r="E9" s="22">
        <v>0</v>
      </c>
      <c r="F9" s="22">
        <f>D9*E9</f>
        <v>0</v>
      </c>
    </row>
    <row r="10" spans="1:6" x14ac:dyDescent="0.3">
      <c r="A10" s="23"/>
      <c r="B10" s="18" t="s">
        <v>258</v>
      </c>
      <c r="C10" s="23"/>
      <c r="D10" s="23"/>
      <c r="E10" s="23"/>
      <c r="F10" s="24">
        <f>SUM(F9:F9)</f>
        <v>0</v>
      </c>
    </row>
    <row r="12" spans="1:6" x14ac:dyDescent="0.3">
      <c r="A12" s="86" t="s">
        <v>259</v>
      </c>
      <c r="B12" s="86"/>
      <c r="C12" s="86"/>
      <c r="D12" s="86"/>
      <c r="E12" s="86"/>
      <c r="F12" s="86"/>
    </row>
    <row r="13" spans="1:6" ht="22.8" x14ac:dyDescent="0.3">
      <c r="A13" s="16" t="s">
        <v>256</v>
      </c>
      <c r="B13" s="20" t="s">
        <v>260</v>
      </c>
      <c r="C13" s="16" t="s">
        <v>184</v>
      </c>
      <c r="D13" s="21">
        <v>70.3</v>
      </c>
      <c r="E13" s="22">
        <v>0</v>
      </c>
      <c r="F13" s="22">
        <f>D13*E13</f>
        <v>0</v>
      </c>
    </row>
    <row r="14" spans="1:6" ht="22.8" x14ac:dyDescent="0.3">
      <c r="A14" s="16" t="s">
        <v>261</v>
      </c>
      <c r="B14" s="20" t="s">
        <v>262</v>
      </c>
      <c r="C14" s="16" t="s">
        <v>184</v>
      </c>
      <c r="D14" s="21">
        <v>82.1</v>
      </c>
      <c r="E14" s="22">
        <v>0</v>
      </c>
      <c r="F14" s="22">
        <f>D14*E14</f>
        <v>0</v>
      </c>
    </row>
    <row r="15" spans="1:6" ht="19.95" customHeight="1" x14ac:dyDescent="0.3">
      <c r="A15" s="16" t="s">
        <v>263</v>
      </c>
      <c r="B15" s="20" t="s">
        <v>264</v>
      </c>
      <c r="C15" s="16" t="s">
        <v>184</v>
      </c>
      <c r="D15" s="21">
        <v>0</v>
      </c>
      <c r="E15" s="22">
        <v>0</v>
      </c>
      <c r="F15" s="22">
        <f>D15*E15</f>
        <v>0</v>
      </c>
    </row>
    <row r="16" spans="1:6" x14ac:dyDescent="0.3">
      <c r="A16" s="23"/>
      <c r="B16" s="18" t="s">
        <v>265</v>
      </c>
      <c r="C16" s="23"/>
      <c r="D16" s="23"/>
      <c r="E16" s="23"/>
      <c r="F16" s="24">
        <f>SUM(F13:F15)</f>
        <v>0</v>
      </c>
    </row>
    <row r="18" spans="1:6" x14ac:dyDescent="0.3">
      <c r="A18" s="86" t="s">
        <v>266</v>
      </c>
      <c r="B18" s="86"/>
      <c r="C18" s="86"/>
      <c r="D18" s="86"/>
      <c r="E18" s="86"/>
      <c r="F18" s="86"/>
    </row>
    <row r="19" spans="1:6" x14ac:dyDescent="0.3">
      <c r="A19" s="16" t="s">
        <v>267</v>
      </c>
      <c r="B19" s="20" t="s">
        <v>268</v>
      </c>
      <c r="C19" s="16" t="s">
        <v>184</v>
      </c>
      <c r="D19" s="21">
        <v>4.88</v>
      </c>
      <c r="E19" s="22">
        <v>0</v>
      </c>
      <c r="F19" s="22">
        <f>D19*E19</f>
        <v>0</v>
      </c>
    </row>
    <row r="20" spans="1:6" x14ac:dyDescent="0.3">
      <c r="A20" s="16" t="s">
        <v>269</v>
      </c>
      <c r="B20" s="20" t="s">
        <v>270</v>
      </c>
      <c r="C20" s="16" t="s">
        <v>184</v>
      </c>
      <c r="D20" s="21">
        <v>102.22</v>
      </c>
      <c r="E20" s="22">
        <v>0</v>
      </c>
      <c r="F20" s="22">
        <f>D20*E20</f>
        <v>0</v>
      </c>
    </row>
    <row r="21" spans="1:6" x14ac:dyDescent="0.3">
      <c r="A21" s="16" t="s">
        <v>271</v>
      </c>
      <c r="B21" s="20" t="s">
        <v>272</v>
      </c>
      <c r="C21" s="16" t="s">
        <v>184</v>
      </c>
      <c r="D21" s="21">
        <v>19.440000000000001</v>
      </c>
      <c r="E21" s="22">
        <v>0</v>
      </c>
      <c r="F21" s="22">
        <f>D21*E21</f>
        <v>0</v>
      </c>
    </row>
    <row r="22" spans="1:6" x14ac:dyDescent="0.3">
      <c r="A22" s="16" t="s">
        <v>273</v>
      </c>
      <c r="B22" s="20" t="s">
        <v>274</v>
      </c>
      <c r="C22" s="16" t="s">
        <v>193</v>
      </c>
      <c r="D22" s="21">
        <v>0</v>
      </c>
      <c r="E22" s="22">
        <v>0</v>
      </c>
      <c r="F22" s="22">
        <f>D22*E22</f>
        <v>0</v>
      </c>
    </row>
    <row r="23" spans="1:6" x14ac:dyDescent="0.3">
      <c r="A23" s="23"/>
      <c r="B23" s="18" t="s">
        <v>265</v>
      </c>
      <c r="C23" s="23"/>
      <c r="D23" s="23"/>
      <c r="E23" s="23"/>
      <c r="F23" s="24">
        <f>SUM(F19:F22)</f>
        <v>0</v>
      </c>
    </row>
    <row r="25" spans="1:6" x14ac:dyDescent="0.3">
      <c r="A25" s="86" t="s">
        <v>275</v>
      </c>
      <c r="B25" s="86"/>
      <c r="C25" s="86"/>
      <c r="D25" s="86"/>
      <c r="E25" s="86"/>
      <c r="F25" s="86"/>
    </row>
    <row r="26" spans="1:6" ht="22.8" x14ac:dyDescent="0.3">
      <c r="A26" s="16" t="s">
        <v>276</v>
      </c>
      <c r="B26" s="20" t="s">
        <v>277</v>
      </c>
      <c r="C26" s="16" t="s">
        <v>278</v>
      </c>
      <c r="D26" s="21">
        <v>100</v>
      </c>
      <c r="E26" s="22">
        <v>0</v>
      </c>
      <c r="F26" s="22">
        <f>D26*E26</f>
        <v>0</v>
      </c>
    </row>
    <row r="27" spans="1:6" ht="34.200000000000003" x14ac:dyDescent="0.3">
      <c r="A27" s="16" t="s">
        <v>279</v>
      </c>
      <c r="B27" s="20" t="s">
        <v>280</v>
      </c>
      <c r="C27" s="16" t="s">
        <v>278</v>
      </c>
      <c r="D27" s="21">
        <v>24</v>
      </c>
      <c r="E27" s="22">
        <v>0</v>
      </c>
      <c r="F27" s="22">
        <f>D27*E27</f>
        <v>0</v>
      </c>
    </row>
    <row r="28" spans="1:6" x14ac:dyDescent="0.3">
      <c r="A28" s="16" t="s">
        <v>281</v>
      </c>
      <c r="B28" s="20" t="s">
        <v>282</v>
      </c>
      <c r="C28" s="16" t="s">
        <v>278</v>
      </c>
      <c r="D28" s="21">
        <v>12.4</v>
      </c>
      <c r="E28" s="22">
        <v>0</v>
      </c>
      <c r="F28" s="22">
        <f>D28*E28</f>
        <v>0</v>
      </c>
    </row>
    <row r="29" spans="1:6" x14ac:dyDescent="0.3">
      <c r="A29" s="23"/>
      <c r="B29" s="18" t="s">
        <v>283</v>
      </c>
      <c r="C29" s="23"/>
      <c r="D29" s="23"/>
      <c r="E29" s="23"/>
      <c r="F29" s="24">
        <f>SUM(F26:F28)</f>
        <v>0</v>
      </c>
    </row>
    <row r="31" spans="1:6" x14ac:dyDescent="0.3">
      <c r="A31" s="23"/>
      <c r="B31" s="1" t="s">
        <v>284</v>
      </c>
      <c r="C31" s="23"/>
      <c r="D31" s="23"/>
      <c r="E31" s="23"/>
      <c r="F31" s="25">
        <f>SUM(F10,F16,F29+F23)</f>
        <v>0</v>
      </c>
    </row>
    <row r="33" spans="1:6" x14ac:dyDescent="0.3">
      <c r="A33" s="23"/>
      <c r="B33" s="1" t="s">
        <v>77</v>
      </c>
      <c r="C33" s="23"/>
      <c r="D33" s="23"/>
      <c r="E33" s="23"/>
      <c r="F33" s="10">
        <f>F31*0.15</f>
        <v>0</v>
      </c>
    </row>
    <row r="34" spans="1:6" x14ac:dyDescent="0.3">
      <c r="A34" s="23"/>
      <c r="B34" s="1" t="s">
        <v>174</v>
      </c>
      <c r="C34" s="23"/>
      <c r="D34" s="23"/>
      <c r="E34" s="23"/>
      <c r="F34" s="10">
        <f>F31+F31*0.15</f>
        <v>0</v>
      </c>
    </row>
  </sheetData>
  <mergeCells count="9">
    <mergeCell ref="A8:F8"/>
    <mergeCell ref="A12:F12"/>
    <mergeCell ref="A25:F25"/>
    <mergeCell ref="A1:F1"/>
    <mergeCell ref="A2:F2"/>
    <mergeCell ref="A3:C3"/>
    <mergeCell ref="D3:F3"/>
    <mergeCell ref="A5:F5"/>
    <mergeCell ref="A18:F1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7"/>
  <sheetViews>
    <sheetView showGridLines="0" workbookViewId="0"/>
  </sheetViews>
  <sheetFormatPr defaultColWidth="8.6640625" defaultRowHeight="14.4" x14ac:dyDescent="0.3"/>
  <cols>
    <col min="1" max="1" width="6" style="28" customWidth="1"/>
    <col min="2" max="2" width="44" style="28" customWidth="1"/>
    <col min="3" max="4" width="8" style="28" customWidth="1"/>
    <col min="5" max="6" width="18" style="28" customWidth="1"/>
    <col min="7" max="16384" width="8.6640625" style="28"/>
  </cols>
  <sheetData>
    <row r="1" spans="1:6" ht="17.399999999999999" x14ac:dyDescent="0.3">
      <c r="A1" s="103" t="s">
        <v>285</v>
      </c>
      <c r="B1" s="103"/>
      <c r="C1" s="103"/>
      <c r="D1" s="103"/>
      <c r="E1" s="103"/>
      <c r="F1" s="103"/>
    </row>
    <row r="2" spans="1:6" x14ac:dyDescent="0.3">
      <c r="A2" s="104" t="s">
        <v>286</v>
      </c>
      <c r="B2" s="104"/>
      <c r="C2" s="104"/>
      <c r="D2" s="104"/>
      <c r="E2" s="104"/>
      <c r="F2" s="104"/>
    </row>
    <row r="3" spans="1:6" x14ac:dyDescent="0.3">
      <c r="A3" s="106" t="s">
        <v>125</v>
      </c>
      <c r="B3" s="106"/>
      <c r="C3" s="106"/>
      <c r="D3" s="92" t="s">
        <v>126</v>
      </c>
      <c r="E3" s="92"/>
      <c r="F3" s="92"/>
    </row>
    <row r="5" spans="1:6" ht="37.049999999999997" customHeight="1" x14ac:dyDescent="0.3">
      <c r="A5" s="107" t="s">
        <v>287</v>
      </c>
      <c r="B5" s="107"/>
      <c r="C5" s="107"/>
      <c r="D5" s="107"/>
      <c r="E5" s="107"/>
      <c r="F5" s="107"/>
    </row>
    <row r="7" spans="1:6" x14ac:dyDescent="0.3">
      <c r="A7" s="43" t="s">
        <v>128</v>
      </c>
      <c r="B7" s="43" t="s">
        <v>129</v>
      </c>
      <c r="C7" s="43" t="s">
        <v>130</v>
      </c>
      <c r="D7" s="43" t="s">
        <v>131</v>
      </c>
      <c r="E7" s="43" t="s">
        <v>132</v>
      </c>
      <c r="F7" s="43" t="s">
        <v>60</v>
      </c>
    </row>
    <row r="8" spans="1:6" x14ac:dyDescent="0.3">
      <c r="A8" s="105" t="s">
        <v>288</v>
      </c>
      <c r="B8" s="105"/>
      <c r="C8" s="105"/>
      <c r="D8" s="105"/>
      <c r="E8" s="105"/>
      <c r="F8" s="105"/>
    </row>
    <row r="9" spans="1:6" ht="68.400000000000006" x14ac:dyDescent="0.3">
      <c r="A9" s="29" t="s">
        <v>289</v>
      </c>
      <c r="B9" s="30" t="s">
        <v>290</v>
      </c>
      <c r="C9" s="29" t="s">
        <v>184</v>
      </c>
      <c r="D9" s="31">
        <v>999</v>
      </c>
      <c r="E9" s="44">
        <v>0</v>
      </c>
      <c r="F9" s="32">
        <f>D9*E9</f>
        <v>0</v>
      </c>
    </row>
    <row r="10" spans="1:6" ht="34.200000000000003" x14ac:dyDescent="0.3">
      <c r="A10" s="29" t="s">
        <v>291</v>
      </c>
      <c r="B10" s="30" t="s">
        <v>292</v>
      </c>
      <c r="C10" s="29" t="s">
        <v>193</v>
      </c>
      <c r="D10" s="31">
        <v>18</v>
      </c>
      <c r="E10" s="44">
        <v>0</v>
      </c>
      <c r="F10" s="32">
        <f>D10*E10</f>
        <v>0</v>
      </c>
    </row>
    <row r="11" spans="1:6" ht="34.200000000000003" x14ac:dyDescent="0.3">
      <c r="A11" s="29" t="s">
        <v>293</v>
      </c>
      <c r="B11" s="30" t="s">
        <v>294</v>
      </c>
      <c r="C11" s="29" t="s">
        <v>193</v>
      </c>
      <c r="D11" s="31">
        <v>10</v>
      </c>
      <c r="E11" s="44">
        <v>0</v>
      </c>
      <c r="F11" s="32">
        <f>D11*E11</f>
        <v>0</v>
      </c>
    </row>
    <row r="12" spans="1:6" x14ac:dyDescent="0.3">
      <c r="A12" s="29" t="s">
        <v>295</v>
      </c>
      <c r="B12" s="30" t="s">
        <v>296</v>
      </c>
      <c r="C12" s="29" t="s">
        <v>184</v>
      </c>
      <c r="D12" s="31">
        <v>33</v>
      </c>
      <c r="E12" s="44">
        <v>0</v>
      </c>
      <c r="F12" s="32">
        <f>D12*E12</f>
        <v>0</v>
      </c>
    </row>
    <row r="13" spans="1:6" x14ac:dyDescent="0.3">
      <c r="A13" s="33"/>
      <c r="B13" s="34" t="s">
        <v>297</v>
      </c>
      <c r="C13" s="33"/>
      <c r="D13" s="33"/>
      <c r="E13" s="33"/>
      <c r="F13" s="35">
        <f>SUM(F9:F12)</f>
        <v>0</v>
      </c>
    </row>
    <row r="15" spans="1:6" x14ac:dyDescent="0.3">
      <c r="A15" s="105" t="s">
        <v>298</v>
      </c>
      <c r="B15" s="105"/>
      <c r="C15" s="105"/>
      <c r="D15" s="105"/>
      <c r="E15" s="105"/>
      <c r="F15" s="105"/>
    </row>
    <row r="16" spans="1:6" ht="34.200000000000003" x14ac:dyDescent="0.3">
      <c r="A16" s="29" t="s">
        <v>299</v>
      </c>
      <c r="B16" s="30" t="s">
        <v>300</v>
      </c>
      <c r="C16" s="29" t="s">
        <v>184</v>
      </c>
      <c r="D16" s="31">
        <v>131</v>
      </c>
      <c r="E16" s="44">
        <v>0</v>
      </c>
      <c r="F16" s="32">
        <f>D16*E16</f>
        <v>0</v>
      </c>
    </row>
    <row r="17" spans="1:6" ht="22.8" x14ac:dyDescent="0.3">
      <c r="A17" s="29" t="s">
        <v>301</v>
      </c>
      <c r="B17" s="30" t="s">
        <v>302</v>
      </c>
      <c r="C17" s="29" t="s">
        <v>184</v>
      </c>
      <c r="D17" s="31">
        <v>50</v>
      </c>
      <c r="E17" s="44">
        <v>0</v>
      </c>
      <c r="F17" s="32">
        <f>D17*E17</f>
        <v>0</v>
      </c>
    </row>
    <row r="18" spans="1:6" x14ac:dyDescent="0.3">
      <c r="A18" s="33"/>
      <c r="B18" s="34" t="s">
        <v>303</v>
      </c>
      <c r="C18" s="33"/>
      <c r="D18" s="33"/>
      <c r="E18" s="33"/>
      <c r="F18" s="35">
        <f>SUM(F16:F17)</f>
        <v>0</v>
      </c>
    </row>
    <row r="20" spans="1:6" x14ac:dyDescent="0.3">
      <c r="A20" s="105" t="s">
        <v>304</v>
      </c>
      <c r="B20" s="105"/>
      <c r="C20" s="105"/>
      <c r="D20" s="105"/>
      <c r="E20" s="105"/>
      <c r="F20" s="105"/>
    </row>
    <row r="21" spans="1:6" x14ac:dyDescent="0.3">
      <c r="A21" s="29" t="s">
        <v>305</v>
      </c>
      <c r="B21" s="30" t="s">
        <v>306</v>
      </c>
      <c r="C21" s="29" t="s">
        <v>136</v>
      </c>
      <c r="D21" s="31">
        <v>0</v>
      </c>
      <c r="E21" s="44">
        <v>0</v>
      </c>
      <c r="F21" s="32">
        <f>D21*E21</f>
        <v>0</v>
      </c>
    </row>
    <row r="22" spans="1:6" x14ac:dyDescent="0.3">
      <c r="A22" s="33"/>
      <c r="B22" s="34" t="s">
        <v>307</v>
      </c>
      <c r="C22" s="33"/>
      <c r="D22" s="33"/>
      <c r="E22" s="33"/>
      <c r="F22" s="35">
        <f>SUM(F21:F21)</f>
        <v>0</v>
      </c>
    </row>
    <row r="24" spans="1:6" x14ac:dyDescent="0.3">
      <c r="A24" s="36"/>
      <c r="B24" s="37" t="s">
        <v>308</v>
      </c>
      <c r="C24" s="36"/>
      <c r="D24" s="36"/>
      <c r="E24" s="36"/>
      <c r="F24" s="38">
        <f>SUM(F13,F18,F22)</f>
        <v>0</v>
      </c>
    </row>
    <row r="26" spans="1:6" x14ac:dyDescent="0.3">
      <c r="A26" s="39"/>
      <c r="B26" s="40" t="s">
        <v>77</v>
      </c>
      <c r="C26" s="39"/>
      <c r="D26" s="39"/>
      <c r="E26" s="39"/>
      <c r="F26" s="41">
        <f>F24*0.15</f>
        <v>0</v>
      </c>
    </row>
    <row r="27" spans="1:6" x14ac:dyDescent="0.3">
      <c r="A27" s="36"/>
      <c r="B27" s="37" t="s">
        <v>174</v>
      </c>
      <c r="C27" s="36"/>
      <c r="D27" s="36"/>
      <c r="E27" s="36"/>
      <c r="F27" s="42">
        <f>F24+F24*0.15</f>
        <v>0</v>
      </c>
    </row>
  </sheetData>
  <mergeCells count="8">
    <mergeCell ref="A8:F8"/>
    <mergeCell ref="A15:F15"/>
    <mergeCell ref="A20:F20"/>
    <mergeCell ref="A1:F1"/>
    <mergeCell ref="A2:F2"/>
    <mergeCell ref="A3:C3"/>
    <mergeCell ref="D3:F3"/>
    <mergeCell ref="A5:F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6"/>
  <sheetViews>
    <sheetView showGridLines="0" workbookViewId="0">
      <selection sqref="A1:F1"/>
    </sheetView>
  </sheetViews>
  <sheetFormatPr defaultColWidth="8.6640625" defaultRowHeight="14.4" x14ac:dyDescent="0.3"/>
  <cols>
    <col min="1" max="1" width="6" customWidth="1"/>
    <col min="2" max="2" width="44" customWidth="1"/>
    <col min="3" max="4" width="8" customWidth="1"/>
    <col min="5" max="6" width="18" customWidth="1"/>
  </cols>
  <sheetData>
    <row r="1" spans="1:6" ht="17.399999999999999" x14ac:dyDescent="0.3">
      <c r="A1" s="89" t="s">
        <v>309</v>
      </c>
      <c r="B1" s="89"/>
      <c r="C1" s="89"/>
      <c r="D1" s="89"/>
      <c r="E1" s="89"/>
      <c r="F1" s="89"/>
    </row>
    <row r="2" spans="1:6" x14ac:dyDescent="0.3">
      <c r="A2" s="90" t="s">
        <v>310</v>
      </c>
      <c r="B2" s="90"/>
      <c r="C2" s="90"/>
      <c r="D2" s="90"/>
      <c r="E2" s="90"/>
      <c r="F2" s="90"/>
    </row>
    <row r="3" spans="1:6" x14ac:dyDescent="0.3">
      <c r="A3" s="91" t="s">
        <v>125</v>
      </c>
      <c r="B3" s="91"/>
      <c r="C3" s="91"/>
      <c r="D3" s="92" t="s">
        <v>126</v>
      </c>
      <c r="E3" s="92"/>
      <c r="F3" s="92"/>
    </row>
    <row r="5" spans="1:6" ht="37.950000000000003" customHeight="1" x14ac:dyDescent="0.3">
      <c r="A5" s="108" t="s">
        <v>311</v>
      </c>
      <c r="B5" s="108"/>
      <c r="C5" s="108"/>
      <c r="D5" s="108"/>
      <c r="E5" s="108"/>
      <c r="F5" s="108"/>
    </row>
    <row r="7" spans="1:6" x14ac:dyDescent="0.3">
      <c r="A7" s="27" t="s">
        <v>128</v>
      </c>
      <c r="B7" s="27" t="s">
        <v>129</v>
      </c>
      <c r="C7" s="27" t="s">
        <v>130</v>
      </c>
      <c r="D7" s="27" t="s">
        <v>131</v>
      </c>
      <c r="E7" s="27" t="s">
        <v>132</v>
      </c>
      <c r="F7" s="27" t="s">
        <v>60</v>
      </c>
    </row>
    <row r="8" spans="1:6" x14ac:dyDescent="0.3">
      <c r="A8" s="86" t="s">
        <v>312</v>
      </c>
      <c r="B8" s="86"/>
      <c r="C8" s="86"/>
      <c r="D8" s="86"/>
      <c r="E8" s="86"/>
      <c r="F8" s="86"/>
    </row>
    <row r="9" spans="1:6" ht="22.8" x14ac:dyDescent="0.3">
      <c r="A9" s="16" t="s">
        <v>313</v>
      </c>
      <c r="B9" s="20" t="s">
        <v>314</v>
      </c>
      <c r="C9" s="16" t="s">
        <v>193</v>
      </c>
      <c r="D9" s="21">
        <v>14</v>
      </c>
      <c r="E9" s="21">
        <v>0</v>
      </c>
      <c r="F9" s="22">
        <f t="shared" ref="F9:F12" si="0">D9*E9</f>
        <v>0</v>
      </c>
    </row>
    <row r="10" spans="1:6" ht="22.8" x14ac:dyDescent="0.3">
      <c r="A10" s="16" t="s">
        <v>315</v>
      </c>
      <c r="B10" s="20" t="s">
        <v>316</v>
      </c>
      <c r="C10" s="16" t="s">
        <v>193</v>
      </c>
      <c r="D10" s="21">
        <v>1</v>
      </c>
      <c r="E10" s="21">
        <v>0</v>
      </c>
      <c r="F10" s="22">
        <f t="shared" si="0"/>
        <v>0</v>
      </c>
    </row>
    <row r="11" spans="1:6" ht="22.8" x14ac:dyDescent="0.3">
      <c r="A11" s="16" t="s">
        <v>317</v>
      </c>
      <c r="B11" s="20" t="s">
        <v>318</v>
      </c>
      <c r="C11" s="16" t="s">
        <v>193</v>
      </c>
      <c r="D11" s="21">
        <v>1</v>
      </c>
      <c r="E11" s="21">
        <v>0</v>
      </c>
      <c r="F11" s="22">
        <f t="shared" si="0"/>
        <v>0</v>
      </c>
    </row>
    <row r="12" spans="1:6" ht="22.8" x14ac:dyDescent="0.3">
      <c r="A12" s="16" t="s">
        <v>319</v>
      </c>
      <c r="B12" s="20" t="s">
        <v>320</v>
      </c>
      <c r="C12" s="16" t="s">
        <v>193</v>
      </c>
      <c r="D12" s="21">
        <v>1</v>
      </c>
      <c r="E12" s="21">
        <v>0</v>
      </c>
      <c r="F12" s="22">
        <f t="shared" si="0"/>
        <v>0</v>
      </c>
    </row>
    <row r="13" spans="1:6" x14ac:dyDescent="0.3">
      <c r="A13" s="16" t="s">
        <v>321</v>
      </c>
      <c r="B13" s="18" t="s">
        <v>322</v>
      </c>
      <c r="C13" s="23"/>
      <c r="D13" s="23"/>
      <c r="E13" s="23"/>
      <c r="F13" s="24">
        <f>SUM(F9:F12)</f>
        <v>0</v>
      </c>
    </row>
    <row r="15" spans="1:6" x14ac:dyDescent="0.3">
      <c r="A15" s="86" t="s">
        <v>323</v>
      </c>
      <c r="B15" s="86"/>
      <c r="C15" s="86"/>
      <c r="D15" s="86"/>
      <c r="E15" s="86"/>
      <c r="F15" s="86"/>
    </row>
    <row r="16" spans="1:6" ht="97.05" customHeight="1" x14ac:dyDescent="0.3">
      <c r="A16" s="16" t="s">
        <v>324</v>
      </c>
      <c r="B16" s="20" t="s">
        <v>325</v>
      </c>
      <c r="C16" s="16" t="s">
        <v>193</v>
      </c>
      <c r="D16" s="21">
        <v>17</v>
      </c>
      <c r="E16" s="21">
        <v>0</v>
      </c>
      <c r="F16" s="22">
        <f t="shared" ref="F16:F20" si="1">D16*E16</f>
        <v>0</v>
      </c>
    </row>
    <row r="17" spans="1:6" x14ac:dyDescent="0.3">
      <c r="A17" s="16" t="s">
        <v>326</v>
      </c>
      <c r="B17" s="20" t="s">
        <v>327</v>
      </c>
      <c r="C17" s="16" t="s">
        <v>193</v>
      </c>
      <c r="D17" s="21">
        <v>17</v>
      </c>
      <c r="E17" s="21">
        <v>0</v>
      </c>
      <c r="F17" s="22">
        <f t="shared" si="1"/>
        <v>0</v>
      </c>
    </row>
    <row r="18" spans="1:6" x14ac:dyDescent="0.3">
      <c r="A18" s="16" t="s">
        <v>328</v>
      </c>
      <c r="B18" s="20" t="s">
        <v>329</v>
      </c>
      <c r="C18" s="16" t="s">
        <v>193</v>
      </c>
      <c r="D18" s="21">
        <v>1</v>
      </c>
      <c r="E18" s="21">
        <v>0</v>
      </c>
      <c r="F18" s="22">
        <f t="shared" si="1"/>
        <v>0</v>
      </c>
    </row>
    <row r="19" spans="1:6" ht="22.8" x14ac:dyDescent="0.3">
      <c r="A19" s="16" t="s">
        <v>330</v>
      </c>
      <c r="B19" s="20" t="s">
        <v>331</v>
      </c>
      <c r="C19" s="16" t="s">
        <v>193</v>
      </c>
      <c r="D19" s="21">
        <v>1</v>
      </c>
      <c r="E19" s="21">
        <v>0</v>
      </c>
      <c r="F19" s="22">
        <f t="shared" si="1"/>
        <v>0</v>
      </c>
    </row>
    <row r="20" spans="1:6" x14ac:dyDescent="0.3">
      <c r="A20" s="16" t="s">
        <v>332</v>
      </c>
      <c r="B20" s="20" t="s">
        <v>333</v>
      </c>
      <c r="C20" s="16" t="s">
        <v>136</v>
      </c>
      <c r="D20" s="21">
        <v>0</v>
      </c>
      <c r="E20" s="21">
        <v>0</v>
      </c>
      <c r="F20" s="22">
        <f t="shared" si="1"/>
        <v>0</v>
      </c>
    </row>
    <row r="21" spans="1:6" x14ac:dyDescent="0.3">
      <c r="A21" s="23"/>
      <c r="B21" s="18" t="s">
        <v>334</v>
      </c>
      <c r="C21" s="23"/>
      <c r="D21" s="23"/>
      <c r="E21" s="23"/>
      <c r="F21" s="24">
        <f>SUM(F16:F20)</f>
        <v>0</v>
      </c>
    </row>
    <row r="23" spans="1:6" x14ac:dyDescent="0.3">
      <c r="A23" s="23"/>
      <c r="B23" s="1" t="s">
        <v>335</v>
      </c>
      <c r="C23" s="23"/>
      <c r="D23" s="23"/>
      <c r="E23" s="23"/>
      <c r="F23" s="25">
        <f>SUM(F13,F21)</f>
        <v>0</v>
      </c>
    </row>
    <row r="25" spans="1:6" x14ac:dyDescent="0.3">
      <c r="A25" s="23"/>
      <c r="B25" s="1" t="s">
        <v>77</v>
      </c>
      <c r="C25" s="23"/>
      <c r="D25" s="23"/>
      <c r="E25" s="23"/>
      <c r="F25" s="10">
        <f>F23*0.15</f>
        <v>0</v>
      </c>
    </row>
    <row r="26" spans="1:6" x14ac:dyDescent="0.3">
      <c r="A26" s="23"/>
      <c r="B26" s="1" t="s">
        <v>174</v>
      </c>
      <c r="C26" s="23"/>
      <c r="D26" s="23"/>
      <c r="E26" s="23"/>
      <c r="F26" s="10">
        <f>F23+F23*0.15</f>
        <v>0</v>
      </c>
    </row>
  </sheetData>
  <mergeCells count="7">
    <mergeCell ref="A8:F8"/>
    <mergeCell ref="A15:F15"/>
    <mergeCell ref="A1:F1"/>
    <mergeCell ref="A2:F2"/>
    <mergeCell ref="A3:C3"/>
    <mergeCell ref="D3:F3"/>
    <mergeCell ref="A5:F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6"/>
  <sheetViews>
    <sheetView showGridLines="0" workbookViewId="0">
      <selection activeCell="F20" sqref="F20"/>
    </sheetView>
  </sheetViews>
  <sheetFormatPr defaultColWidth="8.6640625" defaultRowHeight="14.4" x14ac:dyDescent="0.3"/>
  <cols>
    <col min="1" max="1" width="6" customWidth="1"/>
    <col min="2" max="2" width="44" customWidth="1"/>
    <col min="3" max="4" width="8" customWidth="1"/>
    <col min="5" max="6" width="18" customWidth="1"/>
  </cols>
  <sheetData>
    <row r="1" spans="1:6" ht="17.399999999999999" x14ac:dyDescent="0.3">
      <c r="A1" s="89" t="s">
        <v>336</v>
      </c>
      <c r="B1" s="89"/>
      <c r="C1" s="89"/>
      <c r="D1" s="89"/>
      <c r="E1" s="89"/>
      <c r="F1" s="89"/>
    </row>
    <row r="2" spans="1:6" x14ac:dyDescent="0.3">
      <c r="A2" s="90" t="s">
        <v>337</v>
      </c>
      <c r="B2" s="90"/>
      <c r="C2" s="90"/>
      <c r="D2" s="90"/>
      <c r="E2" s="90"/>
      <c r="F2" s="90"/>
    </row>
    <row r="3" spans="1:6" x14ac:dyDescent="0.3">
      <c r="A3" s="91" t="s">
        <v>125</v>
      </c>
      <c r="B3" s="91"/>
      <c r="C3" s="91"/>
      <c r="D3" s="92" t="s">
        <v>126</v>
      </c>
      <c r="E3" s="92"/>
      <c r="F3" s="92"/>
    </row>
    <row r="5" spans="1:6" ht="37.950000000000003" customHeight="1" x14ac:dyDescent="0.3">
      <c r="A5" s="108" t="s">
        <v>338</v>
      </c>
      <c r="B5" s="108"/>
      <c r="C5" s="108"/>
      <c r="D5" s="108"/>
      <c r="E5" s="108"/>
      <c r="F5" s="108"/>
    </row>
    <row r="7" spans="1:6" x14ac:dyDescent="0.3">
      <c r="A7" s="27" t="s">
        <v>128</v>
      </c>
      <c r="B7" s="27" t="s">
        <v>129</v>
      </c>
      <c r="C7" s="27" t="s">
        <v>130</v>
      </c>
      <c r="D7" s="27" t="s">
        <v>131</v>
      </c>
      <c r="E7" s="27" t="s">
        <v>132</v>
      </c>
      <c r="F7" s="27" t="s">
        <v>60</v>
      </c>
    </row>
    <row r="8" spans="1:6" x14ac:dyDescent="0.3">
      <c r="A8" s="86" t="s">
        <v>339</v>
      </c>
      <c r="B8" s="86"/>
      <c r="C8" s="86"/>
      <c r="D8" s="86"/>
      <c r="E8" s="86"/>
      <c r="F8" s="86"/>
    </row>
    <row r="9" spans="1:6" x14ac:dyDescent="0.3">
      <c r="A9" s="16" t="s">
        <v>340</v>
      </c>
      <c r="B9" s="20" t="s">
        <v>341</v>
      </c>
      <c r="C9" s="16" t="s">
        <v>136</v>
      </c>
      <c r="D9" s="21">
        <v>0</v>
      </c>
      <c r="E9" s="21">
        <v>0</v>
      </c>
      <c r="F9" s="22">
        <f>D9*E9</f>
        <v>0</v>
      </c>
    </row>
    <row r="10" spans="1:6" x14ac:dyDescent="0.3">
      <c r="A10" s="16" t="s">
        <v>342</v>
      </c>
      <c r="B10" s="20" t="s">
        <v>343</v>
      </c>
      <c r="C10" s="16" t="s">
        <v>136</v>
      </c>
      <c r="D10" s="21">
        <v>0</v>
      </c>
      <c r="E10" s="21">
        <v>0</v>
      </c>
      <c r="F10" s="22">
        <f>D10*E10</f>
        <v>0</v>
      </c>
    </row>
    <row r="11" spans="1:6" x14ac:dyDescent="0.3">
      <c r="A11" s="23"/>
      <c r="B11" s="18" t="s">
        <v>344</v>
      </c>
      <c r="C11" s="23"/>
      <c r="D11" s="23"/>
      <c r="E11" s="23"/>
      <c r="F11" s="24">
        <f>SUM(F9:F10)</f>
        <v>0</v>
      </c>
    </row>
    <row r="13" spans="1:6" x14ac:dyDescent="0.3">
      <c r="A13" s="86" t="s">
        <v>345</v>
      </c>
      <c r="B13" s="86"/>
      <c r="C13" s="86"/>
      <c r="D13" s="86"/>
      <c r="E13" s="86"/>
      <c r="F13" s="86"/>
    </row>
    <row r="14" spans="1:6" ht="22.8" x14ac:dyDescent="0.3">
      <c r="A14" s="16" t="s">
        <v>346</v>
      </c>
      <c r="B14" s="20" t="s">
        <v>347</v>
      </c>
      <c r="C14" s="16" t="s">
        <v>136</v>
      </c>
      <c r="D14" s="21">
        <v>0</v>
      </c>
      <c r="E14" s="21">
        <v>0</v>
      </c>
      <c r="F14" s="22">
        <f>D14*E14</f>
        <v>0</v>
      </c>
    </row>
    <row r="15" spans="1:6" ht="34.200000000000003" x14ac:dyDescent="0.3">
      <c r="A15" s="16" t="s">
        <v>348</v>
      </c>
      <c r="B15" s="20" t="s">
        <v>349</v>
      </c>
      <c r="C15" s="16" t="s">
        <v>136</v>
      </c>
      <c r="D15" s="21">
        <v>0</v>
      </c>
      <c r="E15" s="21">
        <v>0</v>
      </c>
      <c r="F15" s="22">
        <f>D15*E15</f>
        <v>0</v>
      </c>
    </row>
    <row r="16" spans="1:6" ht="22.8" x14ac:dyDescent="0.3">
      <c r="A16" s="16" t="s">
        <v>350</v>
      </c>
      <c r="B16" s="20" t="s">
        <v>351</v>
      </c>
      <c r="C16" s="16" t="s">
        <v>136</v>
      </c>
      <c r="D16" s="21">
        <v>0</v>
      </c>
      <c r="E16" s="21">
        <v>0</v>
      </c>
      <c r="F16" s="22">
        <f>D16*E16</f>
        <v>0</v>
      </c>
    </row>
    <row r="17" spans="1:6" x14ac:dyDescent="0.3">
      <c r="A17" s="23"/>
      <c r="B17" s="18" t="s">
        <v>352</v>
      </c>
      <c r="C17" s="23"/>
      <c r="D17" s="23"/>
      <c r="E17" s="23"/>
      <c r="F17" s="24">
        <f>SUM(F14:F16)</f>
        <v>0</v>
      </c>
    </row>
    <row r="19" spans="1:6" x14ac:dyDescent="0.3">
      <c r="A19" s="86" t="s">
        <v>353</v>
      </c>
      <c r="B19" s="86"/>
      <c r="C19" s="86"/>
      <c r="D19" s="86"/>
      <c r="E19" s="86"/>
      <c r="F19" s="86"/>
    </row>
    <row r="20" spans="1:6" ht="22.8" x14ac:dyDescent="0.3">
      <c r="A20" s="16" t="s">
        <v>354</v>
      </c>
      <c r="B20" s="20" t="s">
        <v>355</v>
      </c>
      <c r="C20" s="16" t="s">
        <v>136</v>
      </c>
      <c r="D20" s="21">
        <v>0</v>
      </c>
      <c r="E20" s="21">
        <v>0</v>
      </c>
      <c r="F20" s="22">
        <f>D20*E20</f>
        <v>0</v>
      </c>
    </row>
    <row r="21" spans="1:6" x14ac:dyDescent="0.3">
      <c r="A21" s="23"/>
      <c r="B21" s="18" t="s">
        <v>356</v>
      </c>
      <c r="C21" s="23"/>
      <c r="D21" s="23"/>
      <c r="E21" s="23"/>
      <c r="F21" s="24">
        <f>SUM(F20)</f>
        <v>0</v>
      </c>
    </row>
    <row r="23" spans="1:6" x14ac:dyDescent="0.3">
      <c r="A23" s="23"/>
      <c r="B23" s="1" t="s">
        <v>357</v>
      </c>
      <c r="C23" s="23"/>
      <c r="D23" s="23"/>
      <c r="E23" s="23"/>
      <c r="F23" s="25">
        <f>SUM(F11+F21+F17)</f>
        <v>0</v>
      </c>
    </row>
    <row r="25" spans="1:6" x14ac:dyDescent="0.3">
      <c r="A25" s="23"/>
      <c r="B25" s="1" t="s">
        <v>77</v>
      </c>
      <c r="C25" s="23"/>
      <c r="D25" s="23"/>
      <c r="E25" s="23"/>
      <c r="F25" s="10">
        <f>F23*0.15</f>
        <v>0</v>
      </c>
    </row>
    <row r="26" spans="1:6" x14ac:dyDescent="0.3">
      <c r="A26" s="23"/>
      <c r="B26" s="1" t="s">
        <v>174</v>
      </c>
      <c r="C26" s="23"/>
      <c r="D26" s="23"/>
      <c r="E26" s="23"/>
      <c r="F26" s="10">
        <f>F23+F23*0.15</f>
        <v>0</v>
      </c>
    </row>
  </sheetData>
  <mergeCells count="8">
    <mergeCell ref="A8:F8"/>
    <mergeCell ref="A13:F13"/>
    <mergeCell ref="A19:F19"/>
    <mergeCell ref="A1:F1"/>
    <mergeCell ref="A2:F2"/>
    <mergeCell ref="A3:C3"/>
    <mergeCell ref="D3:F3"/>
    <mergeCell ref="A5:F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08"/>
  <sheetViews>
    <sheetView showGridLines="0" workbookViewId="0"/>
  </sheetViews>
  <sheetFormatPr defaultColWidth="8.6640625" defaultRowHeight="14.4" x14ac:dyDescent="0.3"/>
  <cols>
    <col min="1" max="1" width="6" customWidth="1"/>
    <col min="2" max="2" width="50" customWidth="1"/>
    <col min="3" max="4" width="8" customWidth="1"/>
    <col min="5" max="6" width="18" customWidth="1"/>
  </cols>
  <sheetData>
    <row r="1" spans="1:6" ht="17.399999999999999" x14ac:dyDescent="0.3">
      <c r="A1" s="89" t="s">
        <v>358</v>
      </c>
      <c r="B1" s="89"/>
      <c r="C1" s="89"/>
      <c r="D1" s="89"/>
      <c r="E1" s="89"/>
      <c r="F1" s="89"/>
    </row>
    <row r="2" spans="1:6" x14ac:dyDescent="0.3">
      <c r="A2" s="90" t="s">
        <v>359</v>
      </c>
      <c r="B2" s="90"/>
      <c r="C2" s="90"/>
      <c r="D2" s="90"/>
      <c r="E2" s="90"/>
      <c r="F2" s="90"/>
    </row>
    <row r="3" spans="1:6" x14ac:dyDescent="0.3">
      <c r="A3" s="91" t="s">
        <v>125</v>
      </c>
      <c r="B3" s="91"/>
      <c r="C3" s="91"/>
      <c r="D3" s="92" t="s">
        <v>126</v>
      </c>
      <c r="E3" s="92"/>
      <c r="F3" s="92"/>
    </row>
    <row r="5" spans="1:6" ht="37.950000000000003" customHeight="1" x14ac:dyDescent="0.3">
      <c r="A5" s="108" t="s">
        <v>360</v>
      </c>
      <c r="B5" s="108"/>
      <c r="C5" s="108"/>
      <c r="D5" s="108"/>
      <c r="E5" s="108"/>
      <c r="F5" s="49"/>
    </row>
    <row r="7" spans="1:6" x14ac:dyDescent="0.3">
      <c r="A7" s="27" t="s">
        <v>128</v>
      </c>
      <c r="B7" s="27" t="s">
        <v>129</v>
      </c>
      <c r="C7" s="27" t="s">
        <v>130</v>
      </c>
      <c r="D7" s="27" t="s">
        <v>131</v>
      </c>
      <c r="E7" s="27" t="s">
        <v>132</v>
      </c>
      <c r="F7" s="27" t="s">
        <v>60</v>
      </c>
    </row>
    <row r="8" spans="1:6" x14ac:dyDescent="0.3">
      <c r="A8" s="86" t="s">
        <v>361</v>
      </c>
      <c r="B8" s="86"/>
      <c r="C8" s="86"/>
      <c r="D8" s="86"/>
      <c r="E8" s="86"/>
      <c r="F8" s="86"/>
    </row>
    <row r="9" spans="1:6" x14ac:dyDescent="0.3">
      <c r="A9" s="16" t="s">
        <v>362</v>
      </c>
      <c r="B9" s="20" t="s">
        <v>363</v>
      </c>
      <c r="C9" s="16" t="s">
        <v>193</v>
      </c>
      <c r="D9" s="21">
        <v>1</v>
      </c>
      <c r="E9" s="21">
        <v>0</v>
      </c>
      <c r="F9" s="22">
        <f t="shared" ref="F9:F13" si="0">D9*E9</f>
        <v>0</v>
      </c>
    </row>
    <row r="10" spans="1:6" ht="34.200000000000003" x14ac:dyDescent="0.3">
      <c r="A10" s="16" t="s">
        <v>364</v>
      </c>
      <c r="B10" s="20" t="s">
        <v>365</v>
      </c>
      <c r="C10" s="16" t="s">
        <v>193</v>
      </c>
      <c r="D10" s="21">
        <v>1</v>
      </c>
      <c r="E10" s="21">
        <v>0</v>
      </c>
      <c r="F10" s="22">
        <f t="shared" si="0"/>
        <v>0</v>
      </c>
    </row>
    <row r="11" spans="1:6" ht="22.8" x14ac:dyDescent="0.3">
      <c r="A11" s="16" t="s">
        <v>366</v>
      </c>
      <c r="B11" s="20" t="s">
        <v>367</v>
      </c>
      <c r="C11" s="16" t="s">
        <v>193</v>
      </c>
      <c r="D11" s="21">
        <v>1</v>
      </c>
      <c r="E11" s="21">
        <v>0</v>
      </c>
      <c r="F11" s="22">
        <f t="shared" si="0"/>
        <v>0</v>
      </c>
    </row>
    <row r="12" spans="1:6" ht="22.8" x14ac:dyDescent="0.3">
      <c r="A12" s="16" t="s">
        <v>368</v>
      </c>
      <c r="B12" s="20" t="s">
        <v>369</v>
      </c>
      <c r="C12" s="16" t="s">
        <v>193</v>
      </c>
      <c r="D12" s="21">
        <v>2</v>
      </c>
      <c r="E12" s="21">
        <v>0</v>
      </c>
      <c r="F12" s="22">
        <f t="shared" si="0"/>
        <v>0</v>
      </c>
    </row>
    <row r="13" spans="1:6" ht="22.8" x14ac:dyDescent="0.3">
      <c r="A13" s="16" t="s">
        <v>370</v>
      </c>
      <c r="B13" s="20" t="s">
        <v>371</v>
      </c>
      <c r="C13" s="16" t="s">
        <v>193</v>
      </c>
      <c r="D13" s="21">
        <v>2</v>
      </c>
      <c r="E13" s="21">
        <v>0</v>
      </c>
      <c r="F13" s="22">
        <f t="shared" si="0"/>
        <v>0</v>
      </c>
    </row>
    <row r="14" spans="1:6" x14ac:dyDescent="0.3">
      <c r="A14" s="23"/>
      <c r="B14" s="18" t="s">
        <v>372</v>
      </c>
      <c r="C14" s="23"/>
      <c r="D14" s="23"/>
      <c r="E14" s="23"/>
      <c r="F14" s="24">
        <f>SUM(F9:F13)</f>
        <v>0</v>
      </c>
    </row>
    <row r="16" spans="1:6" x14ac:dyDescent="0.3">
      <c r="A16" s="86" t="s">
        <v>373</v>
      </c>
      <c r="B16" s="86"/>
      <c r="C16" s="86"/>
      <c r="D16" s="86"/>
      <c r="E16" s="86"/>
      <c r="F16" s="86"/>
    </row>
    <row r="17" spans="1:6" ht="57" x14ac:dyDescent="0.3">
      <c r="A17" s="16" t="s">
        <v>374</v>
      </c>
      <c r="B17" s="20" t="s">
        <v>375</v>
      </c>
      <c r="C17" s="16" t="s">
        <v>193</v>
      </c>
      <c r="D17" s="21">
        <v>26</v>
      </c>
      <c r="E17" s="21">
        <v>0</v>
      </c>
      <c r="F17" s="22">
        <f>D17*E17</f>
        <v>0</v>
      </c>
    </row>
    <row r="18" spans="1:6" x14ac:dyDescent="0.3">
      <c r="A18" s="16" t="s">
        <v>376</v>
      </c>
      <c r="B18" s="20" t="s">
        <v>377</v>
      </c>
      <c r="C18" s="16" t="s">
        <v>193</v>
      </c>
      <c r="D18" s="21">
        <v>26</v>
      </c>
      <c r="E18" s="21">
        <v>0</v>
      </c>
      <c r="F18" s="22">
        <f t="shared" ref="F18:F20" si="1">D18*E18</f>
        <v>0</v>
      </c>
    </row>
    <row r="19" spans="1:6" ht="22.8" x14ac:dyDescent="0.3">
      <c r="A19" s="16" t="s">
        <v>378</v>
      </c>
      <c r="B19" s="20" t="s">
        <v>379</v>
      </c>
      <c r="C19" s="16" t="s">
        <v>193</v>
      </c>
      <c r="D19" s="21">
        <v>2</v>
      </c>
      <c r="E19" s="21">
        <v>0</v>
      </c>
      <c r="F19" s="22">
        <f t="shared" si="1"/>
        <v>0</v>
      </c>
    </row>
    <row r="20" spans="1:6" ht="31.05" customHeight="1" x14ac:dyDescent="0.3">
      <c r="A20" s="16" t="s">
        <v>380</v>
      </c>
      <c r="B20" s="20" t="s">
        <v>381</v>
      </c>
      <c r="C20" s="16" t="s">
        <v>193</v>
      </c>
      <c r="D20" s="21">
        <v>2</v>
      </c>
      <c r="E20" s="21">
        <v>0</v>
      </c>
      <c r="F20" s="22">
        <f t="shared" si="1"/>
        <v>0</v>
      </c>
    </row>
    <row r="21" spans="1:6" x14ac:dyDescent="0.3">
      <c r="A21" s="23"/>
      <c r="B21" s="18" t="s">
        <v>382</v>
      </c>
      <c r="C21" s="23"/>
      <c r="D21" s="23"/>
      <c r="E21" s="23"/>
      <c r="F21" s="24">
        <f>SUM(F17:F20)</f>
        <v>0</v>
      </c>
    </row>
    <row r="22" spans="1:6" x14ac:dyDescent="0.3">
      <c r="B22" s="46"/>
      <c r="C22" s="45"/>
      <c r="D22" s="45"/>
      <c r="E22" s="45"/>
      <c r="F22" s="47"/>
    </row>
    <row r="23" spans="1:6" x14ac:dyDescent="0.3">
      <c r="A23" s="86" t="s">
        <v>383</v>
      </c>
      <c r="B23" s="86"/>
      <c r="C23" s="86"/>
      <c r="D23" s="86"/>
      <c r="E23" s="86"/>
      <c r="F23" s="86"/>
    </row>
    <row r="24" spans="1:6" ht="22.8" x14ac:dyDescent="0.3">
      <c r="A24" s="16" t="s">
        <v>384</v>
      </c>
      <c r="B24" s="20" t="s">
        <v>385</v>
      </c>
      <c r="C24" s="16" t="s">
        <v>193</v>
      </c>
      <c r="D24" s="21">
        <v>1</v>
      </c>
      <c r="E24" s="21">
        <v>0</v>
      </c>
      <c r="F24" s="22">
        <f>D24*E24</f>
        <v>0</v>
      </c>
    </row>
    <row r="25" spans="1:6" ht="22.8" x14ac:dyDescent="0.3">
      <c r="A25" s="16" t="s">
        <v>386</v>
      </c>
      <c r="B25" s="20" t="s">
        <v>387</v>
      </c>
      <c r="C25" s="16" t="s">
        <v>193</v>
      </c>
      <c r="D25" s="21">
        <v>1</v>
      </c>
      <c r="E25" s="21">
        <v>0</v>
      </c>
      <c r="F25" s="22">
        <f t="shared" ref="F25:F27" si="2">D25*E25</f>
        <v>0</v>
      </c>
    </row>
    <row r="26" spans="1:6" ht="34.200000000000003" x14ac:dyDescent="0.3">
      <c r="A26" s="16" t="s">
        <v>388</v>
      </c>
      <c r="B26" s="20" t="s">
        <v>389</v>
      </c>
      <c r="C26" s="16" t="s">
        <v>193</v>
      </c>
      <c r="D26" s="21">
        <v>1</v>
      </c>
      <c r="E26" s="21">
        <v>0</v>
      </c>
      <c r="F26" s="22">
        <f t="shared" si="2"/>
        <v>0</v>
      </c>
    </row>
    <row r="27" spans="1:6" x14ac:dyDescent="0.3">
      <c r="A27" s="16" t="s">
        <v>390</v>
      </c>
      <c r="B27" s="20" t="s">
        <v>391</v>
      </c>
      <c r="C27" s="16" t="s">
        <v>193</v>
      </c>
      <c r="D27" s="21">
        <v>14</v>
      </c>
      <c r="E27" s="21">
        <v>0</v>
      </c>
      <c r="F27" s="22">
        <f t="shared" si="2"/>
        <v>0</v>
      </c>
    </row>
    <row r="28" spans="1:6" x14ac:dyDescent="0.3">
      <c r="A28" s="23"/>
      <c r="B28" s="18" t="s">
        <v>392</v>
      </c>
      <c r="C28" s="23"/>
      <c r="D28" s="23"/>
      <c r="E28" s="23"/>
      <c r="F28" s="24">
        <f>SUM(F24:F27)</f>
        <v>0</v>
      </c>
    </row>
    <row r="29" spans="1:6" x14ac:dyDescent="0.3">
      <c r="A29" s="45"/>
      <c r="B29" s="46"/>
      <c r="C29" s="45"/>
      <c r="D29" s="45"/>
      <c r="E29" s="45"/>
      <c r="F29" s="47"/>
    </row>
    <row r="30" spans="1:6" x14ac:dyDescent="0.3">
      <c r="A30" s="86" t="s">
        <v>393</v>
      </c>
      <c r="B30" s="86"/>
      <c r="C30" s="86"/>
      <c r="D30" s="86"/>
      <c r="E30" s="86"/>
      <c r="F30" s="86"/>
    </row>
    <row r="31" spans="1:6" ht="22.8" x14ac:dyDescent="0.3">
      <c r="A31" s="16" t="s">
        <v>394</v>
      </c>
      <c r="B31" s="20" t="s">
        <v>395</v>
      </c>
      <c r="C31" s="16" t="s">
        <v>193</v>
      </c>
      <c r="D31" s="21">
        <v>1</v>
      </c>
      <c r="E31" s="21">
        <v>0</v>
      </c>
      <c r="F31" s="22">
        <f>D31*E31</f>
        <v>0</v>
      </c>
    </row>
    <row r="32" spans="1:6" ht="22.8" x14ac:dyDescent="0.3">
      <c r="A32" s="16" t="s">
        <v>396</v>
      </c>
      <c r="B32" s="20" t="s">
        <v>387</v>
      </c>
      <c r="C32" s="16" t="s">
        <v>193</v>
      </c>
      <c r="D32" s="21">
        <v>1</v>
      </c>
      <c r="E32" s="21">
        <v>0</v>
      </c>
      <c r="F32" s="22">
        <f t="shared" ref="F32:F34" si="3">D32*E32</f>
        <v>0</v>
      </c>
    </row>
    <row r="33" spans="1:6" ht="34.200000000000003" x14ac:dyDescent="0.3">
      <c r="A33" s="16" t="s">
        <v>397</v>
      </c>
      <c r="B33" s="20" t="s">
        <v>389</v>
      </c>
      <c r="C33" s="16" t="s">
        <v>193</v>
      </c>
      <c r="D33" s="21">
        <v>1</v>
      </c>
      <c r="E33" s="21">
        <v>0</v>
      </c>
      <c r="F33" s="22">
        <f t="shared" si="3"/>
        <v>0</v>
      </c>
    </row>
    <row r="34" spans="1:6" x14ac:dyDescent="0.3">
      <c r="A34" s="16" t="s">
        <v>398</v>
      </c>
      <c r="B34" s="20" t="s">
        <v>391</v>
      </c>
      <c r="C34" s="16" t="s">
        <v>193</v>
      </c>
      <c r="D34" s="21">
        <v>6</v>
      </c>
      <c r="E34" s="21">
        <v>0</v>
      </c>
      <c r="F34" s="22">
        <f t="shared" si="3"/>
        <v>0</v>
      </c>
    </row>
    <row r="35" spans="1:6" x14ac:dyDescent="0.3">
      <c r="A35" s="23"/>
      <c r="B35" s="18" t="s">
        <v>399</v>
      </c>
      <c r="C35" s="23"/>
      <c r="D35" s="23"/>
      <c r="E35" s="23"/>
      <c r="F35" s="24">
        <f>SUM(F31:F34)</f>
        <v>0</v>
      </c>
    </row>
    <row r="36" spans="1:6" x14ac:dyDescent="0.3">
      <c r="A36" s="45"/>
      <c r="C36" s="45"/>
      <c r="D36" s="45"/>
      <c r="E36" s="45"/>
      <c r="F36" s="47"/>
    </row>
    <row r="37" spans="1:6" x14ac:dyDescent="0.3">
      <c r="A37" s="86" t="s">
        <v>400</v>
      </c>
      <c r="B37" s="86"/>
      <c r="C37" s="86"/>
      <c r="D37" s="86"/>
      <c r="E37" s="86"/>
      <c r="F37" s="86"/>
    </row>
    <row r="38" spans="1:6" ht="22.8" x14ac:dyDescent="0.3">
      <c r="A38" s="16" t="s">
        <v>398</v>
      </c>
      <c r="B38" s="20" t="s">
        <v>401</v>
      </c>
      <c r="C38" s="16" t="s">
        <v>193</v>
      </c>
      <c r="D38" s="21">
        <v>1</v>
      </c>
      <c r="E38" s="21">
        <v>0</v>
      </c>
      <c r="F38" s="22">
        <f t="shared" ref="F38:F40" si="4">D38*E38</f>
        <v>0</v>
      </c>
    </row>
    <row r="39" spans="1:6" x14ac:dyDescent="0.3">
      <c r="A39" s="16" t="s">
        <v>402</v>
      </c>
      <c r="B39" s="20" t="s">
        <v>403</v>
      </c>
      <c r="C39" s="16" t="s">
        <v>193</v>
      </c>
      <c r="D39" s="21">
        <v>8</v>
      </c>
      <c r="E39" s="21">
        <v>0</v>
      </c>
      <c r="F39" s="22">
        <f t="shared" si="4"/>
        <v>0</v>
      </c>
    </row>
    <row r="40" spans="1:6" ht="34.200000000000003" x14ac:dyDescent="0.3">
      <c r="A40" s="16" t="s">
        <v>404</v>
      </c>
      <c r="B40" s="20" t="s">
        <v>389</v>
      </c>
      <c r="C40" s="16" t="s">
        <v>193</v>
      </c>
      <c r="D40" s="21">
        <v>1</v>
      </c>
      <c r="E40" s="21">
        <v>0</v>
      </c>
      <c r="F40" s="22">
        <f t="shared" si="4"/>
        <v>0</v>
      </c>
    </row>
    <row r="41" spans="1:6" x14ac:dyDescent="0.3">
      <c r="A41" s="23"/>
      <c r="B41" s="18" t="s">
        <v>405</v>
      </c>
      <c r="C41" s="23"/>
      <c r="D41" s="23"/>
      <c r="E41" s="23"/>
      <c r="F41" s="24">
        <f>SUM(F38:F40)</f>
        <v>0</v>
      </c>
    </row>
    <row r="42" spans="1:6" x14ac:dyDescent="0.3">
      <c r="A42" s="45"/>
      <c r="B42" s="46"/>
      <c r="C42" s="45"/>
      <c r="D42" s="45"/>
      <c r="E42" s="45"/>
      <c r="F42" s="47"/>
    </row>
    <row r="43" spans="1:6" x14ac:dyDescent="0.3">
      <c r="A43" s="86" t="s">
        <v>406</v>
      </c>
      <c r="B43" s="86"/>
      <c r="C43" s="86"/>
      <c r="D43" s="86"/>
      <c r="E43" s="86"/>
      <c r="F43" s="86"/>
    </row>
    <row r="44" spans="1:6" ht="22.8" x14ac:dyDescent="0.3">
      <c r="A44" s="16" t="s">
        <v>407</v>
      </c>
      <c r="B44" s="20" t="s">
        <v>408</v>
      </c>
      <c r="C44" s="16" t="s">
        <v>193</v>
      </c>
      <c r="D44" s="21">
        <v>1</v>
      </c>
      <c r="E44" s="21">
        <v>0</v>
      </c>
      <c r="F44" s="22">
        <f>D44*E44</f>
        <v>0</v>
      </c>
    </row>
    <row r="45" spans="1:6" x14ac:dyDescent="0.3">
      <c r="A45" s="16" t="s">
        <v>409</v>
      </c>
      <c r="B45" s="20" t="s">
        <v>410</v>
      </c>
      <c r="C45" s="16" t="s">
        <v>193</v>
      </c>
      <c r="D45" s="21">
        <v>1</v>
      </c>
      <c r="E45" s="21">
        <v>0</v>
      </c>
      <c r="F45" s="22">
        <f t="shared" ref="F45:F51" si="5">D45*E45</f>
        <v>0</v>
      </c>
    </row>
    <row r="46" spans="1:6" x14ac:dyDescent="0.3">
      <c r="A46" s="16" t="s">
        <v>411</v>
      </c>
      <c r="B46" s="20" t="s">
        <v>412</v>
      </c>
      <c r="C46" s="16" t="s">
        <v>193</v>
      </c>
      <c r="D46" s="21">
        <v>1</v>
      </c>
      <c r="E46" s="21">
        <v>0</v>
      </c>
      <c r="F46" s="22">
        <f t="shared" si="5"/>
        <v>0</v>
      </c>
    </row>
    <row r="47" spans="1:6" x14ac:dyDescent="0.3">
      <c r="A47" s="16" t="s">
        <v>413</v>
      </c>
      <c r="B47" s="20" t="s">
        <v>414</v>
      </c>
      <c r="C47" s="16" t="s">
        <v>193</v>
      </c>
      <c r="D47" s="21">
        <v>1</v>
      </c>
      <c r="E47" s="21">
        <v>0</v>
      </c>
      <c r="F47" s="22">
        <f t="shared" si="5"/>
        <v>0</v>
      </c>
    </row>
    <row r="48" spans="1:6" x14ac:dyDescent="0.3">
      <c r="A48" s="16" t="s">
        <v>415</v>
      </c>
      <c r="B48" s="20" t="s">
        <v>416</v>
      </c>
      <c r="C48" s="16" t="s">
        <v>193</v>
      </c>
      <c r="D48" s="21">
        <v>1</v>
      </c>
      <c r="E48" s="21">
        <v>0</v>
      </c>
      <c r="F48" s="22">
        <f t="shared" si="5"/>
        <v>0</v>
      </c>
    </row>
    <row r="49" spans="1:6" x14ac:dyDescent="0.3">
      <c r="A49" s="16" t="s">
        <v>417</v>
      </c>
      <c r="B49" s="20" t="s">
        <v>418</v>
      </c>
      <c r="C49" s="16" t="s">
        <v>193</v>
      </c>
      <c r="D49" s="21">
        <v>2</v>
      </c>
      <c r="E49" s="21">
        <v>0</v>
      </c>
      <c r="F49" s="22">
        <f t="shared" si="5"/>
        <v>0</v>
      </c>
    </row>
    <row r="50" spans="1:6" ht="22.8" x14ac:dyDescent="0.3">
      <c r="A50" s="16" t="s">
        <v>419</v>
      </c>
      <c r="B50" s="20" t="s">
        <v>420</v>
      </c>
      <c r="C50" s="16" t="s">
        <v>193</v>
      </c>
      <c r="D50" s="21">
        <v>1</v>
      </c>
      <c r="E50" s="21">
        <v>0</v>
      </c>
      <c r="F50" s="22">
        <f t="shared" si="5"/>
        <v>0</v>
      </c>
    </row>
    <row r="51" spans="1:6" x14ac:dyDescent="0.3">
      <c r="A51" s="16" t="s">
        <v>421</v>
      </c>
      <c r="B51" s="20" t="s">
        <v>422</v>
      </c>
      <c r="C51" s="16" t="s">
        <v>193</v>
      </c>
      <c r="D51" s="21">
        <v>3</v>
      </c>
      <c r="E51" s="21">
        <v>0</v>
      </c>
      <c r="F51" s="22">
        <f t="shared" si="5"/>
        <v>0</v>
      </c>
    </row>
    <row r="52" spans="1:6" x14ac:dyDescent="0.3">
      <c r="A52" s="23"/>
      <c r="B52" s="18" t="s">
        <v>423</v>
      </c>
      <c r="C52" s="23"/>
      <c r="D52" s="23"/>
      <c r="E52" s="23"/>
      <c r="F52" s="24">
        <f>SUM(F44:F51)</f>
        <v>0</v>
      </c>
    </row>
    <row r="54" spans="1:6" x14ac:dyDescent="0.3">
      <c r="A54" s="86" t="s">
        <v>424</v>
      </c>
      <c r="B54" s="86"/>
      <c r="C54" s="86"/>
      <c r="D54" s="86"/>
      <c r="E54" s="86"/>
      <c r="F54" s="86"/>
    </row>
    <row r="55" spans="1:6" ht="22.8" x14ac:dyDescent="0.3">
      <c r="A55" s="16" t="s">
        <v>425</v>
      </c>
      <c r="B55" s="20" t="s">
        <v>426</v>
      </c>
      <c r="C55" s="16" t="s">
        <v>193</v>
      </c>
      <c r="D55" s="21">
        <v>1</v>
      </c>
      <c r="E55" s="21">
        <v>0</v>
      </c>
      <c r="F55" s="22">
        <f>D55*E55</f>
        <v>0</v>
      </c>
    </row>
    <row r="56" spans="1:6" x14ac:dyDescent="0.3">
      <c r="A56" s="16" t="s">
        <v>427</v>
      </c>
      <c r="B56" s="20" t="s">
        <v>412</v>
      </c>
      <c r="C56" s="16" t="s">
        <v>193</v>
      </c>
      <c r="D56" s="21">
        <v>1</v>
      </c>
      <c r="E56" s="21">
        <v>0</v>
      </c>
      <c r="F56" s="22">
        <f t="shared" ref="F56:F59" si="6">D56*E56</f>
        <v>0</v>
      </c>
    </row>
    <row r="57" spans="1:6" x14ac:dyDescent="0.3">
      <c r="A57" s="16" t="s">
        <v>428</v>
      </c>
      <c r="B57" s="20" t="s">
        <v>414</v>
      </c>
      <c r="C57" s="16" t="s">
        <v>193</v>
      </c>
      <c r="D57" s="21">
        <v>1</v>
      </c>
      <c r="E57" s="21">
        <v>0</v>
      </c>
      <c r="F57" s="22">
        <f t="shared" si="6"/>
        <v>0</v>
      </c>
    </row>
    <row r="58" spans="1:6" x14ac:dyDescent="0.3">
      <c r="A58" s="16" t="s">
        <v>429</v>
      </c>
      <c r="B58" s="20" t="s">
        <v>430</v>
      </c>
      <c r="C58" s="16" t="s">
        <v>193</v>
      </c>
      <c r="D58" s="21">
        <v>1</v>
      </c>
      <c r="E58" s="21">
        <v>0</v>
      </c>
      <c r="F58" s="22">
        <f t="shared" si="6"/>
        <v>0</v>
      </c>
    </row>
    <row r="59" spans="1:6" x14ac:dyDescent="0.3">
      <c r="A59" s="16" t="s">
        <v>431</v>
      </c>
      <c r="B59" s="20" t="s">
        <v>418</v>
      </c>
      <c r="C59" s="16" t="s">
        <v>193</v>
      </c>
      <c r="D59" s="21">
        <v>2</v>
      </c>
      <c r="E59" s="21">
        <v>0</v>
      </c>
      <c r="F59" s="22">
        <f t="shared" si="6"/>
        <v>0</v>
      </c>
    </row>
    <row r="60" spans="1:6" x14ac:dyDescent="0.3">
      <c r="A60" s="23"/>
      <c r="B60" s="18" t="s">
        <v>432</v>
      </c>
      <c r="C60" s="23"/>
      <c r="D60" s="23"/>
      <c r="E60" s="23"/>
      <c r="F60" s="24">
        <f>SUM(F55:F59)</f>
        <v>0</v>
      </c>
    </row>
    <row r="62" spans="1:6" x14ac:dyDescent="0.3">
      <c r="A62" s="86" t="s">
        <v>433</v>
      </c>
      <c r="B62" s="86"/>
      <c r="C62" s="86"/>
      <c r="D62" s="86"/>
      <c r="E62" s="86"/>
      <c r="F62" s="86"/>
    </row>
    <row r="63" spans="1:6" ht="22.8" x14ac:dyDescent="0.3">
      <c r="A63" s="16" t="s">
        <v>434</v>
      </c>
      <c r="B63" s="20" t="s">
        <v>426</v>
      </c>
      <c r="C63" s="16" t="s">
        <v>193</v>
      </c>
      <c r="D63" s="21">
        <v>4</v>
      </c>
      <c r="E63" s="21">
        <v>0</v>
      </c>
      <c r="F63" s="22">
        <f>D63*E63</f>
        <v>0</v>
      </c>
    </row>
    <row r="64" spans="1:6" x14ac:dyDescent="0.3">
      <c r="A64" s="16" t="s">
        <v>435</v>
      </c>
      <c r="B64" s="20" t="s">
        <v>412</v>
      </c>
      <c r="C64" s="16" t="s">
        <v>193</v>
      </c>
      <c r="D64" s="21">
        <v>4</v>
      </c>
      <c r="E64" s="21">
        <v>0</v>
      </c>
      <c r="F64" s="22">
        <f t="shared" ref="F64:F67" si="7">D64*E64</f>
        <v>0</v>
      </c>
    </row>
    <row r="65" spans="1:6" x14ac:dyDescent="0.3">
      <c r="A65" s="16" t="s">
        <v>436</v>
      </c>
      <c r="B65" s="20" t="s">
        <v>414</v>
      </c>
      <c r="C65" s="16" t="s">
        <v>193</v>
      </c>
      <c r="D65" s="21">
        <v>4</v>
      </c>
      <c r="E65" s="21">
        <v>0</v>
      </c>
      <c r="F65" s="22">
        <f t="shared" si="7"/>
        <v>0</v>
      </c>
    </row>
    <row r="66" spans="1:6" x14ac:dyDescent="0.3">
      <c r="A66" s="16" t="s">
        <v>437</v>
      </c>
      <c r="B66" s="20" t="s">
        <v>430</v>
      </c>
      <c r="C66" s="16" t="s">
        <v>193</v>
      </c>
      <c r="D66" s="21">
        <v>4</v>
      </c>
      <c r="E66" s="21">
        <v>0</v>
      </c>
      <c r="F66" s="22">
        <f t="shared" si="7"/>
        <v>0</v>
      </c>
    </row>
    <row r="67" spans="1:6" x14ac:dyDescent="0.3">
      <c r="A67" s="16" t="s">
        <v>438</v>
      </c>
      <c r="B67" s="20" t="s">
        <v>418</v>
      </c>
      <c r="C67" s="16" t="s">
        <v>193</v>
      </c>
      <c r="D67" s="21">
        <v>4</v>
      </c>
      <c r="E67" s="21">
        <v>0</v>
      </c>
      <c r="F67" s="22">
        <f t="shared" si="7"/>
        <v>0</v>
      </c>
    </row>
    <row r="68" spans="1:6" x14ac:dyDescent="0.3">
      <c r="A68" s="23"/>
      <c r="B68" s="18" t="s">
        <v>439</v>
      </c>
      <c r="C68" s="23"/>
      <c r="D68" s="23"/>
      <c r="E68" s="23"/>
      <c r="F68" s="24">
        <f>SUM(F63:F67)</f>
        <v>0</v>
      </c>
    </row>
    <row r="70" spans="1:6" x14ac:dyDescent="0.3">
      <c r="A70" s="86" t="s">
        <v>440</v>
      </c>
      <c r="B70" s="86"/>
      <c r="C70" s="86"/>
      <c r="D70" s="86"/>
      <c r="E70" s="86"/>
      <c r="F70" s="86"/>
    </row>
    <row r="71" spans="1:6" x14ac:dyDescent="0.3">
      <c r="A71" s="16" t="s">
        <v>441</v>
      </c>
      <c r="B71" s="20" t="s">
        <v>442</v>
      </c>
      <c r="C71" s="16" t="s">
        <v>193</v>
      </c>
      <c r="D71" s="21">
        <v>6</v>
      </c>
      <c r="E71" s="21">
        <v>0</v>
      </c>
      <c r="F71" s="22">
        <f>D71*E71</f>
        <v>0</v>
      </c>
    </row>
    <row r="72" spans="1:6" ht="22.8" x14ac:dyDescent="0.3">
      <c r="A72" s="16" t="s">
        <v>443</v>
      </c>
      <c r="B72" s="20" t="s">
        <v>444</v>
      </c>
      <c r="C72" s="16" t="s">
        <v>193</v>
      </c>
      <c r="D72" s="21">
        <v>6</v>
      </c>
      <c r="E72" s="21">
        <v>0</v>
      </c>
      <c r="F72" s="22">
        <f t="shared" ref="F72:F75" si="8">D72*E72</f>
        <v>0</v>
      </c>
    </row>
    <row r="73" spans="1:6" x14ac:dyDescent="0.3">
      <c r="A73" s="16" t="s">
        <v>445</v>
      </c>
      <c r="B73" s="20" t="s">
        <v>446</v>
      </c>
      <c r="C73" s="16" t="s">
        <v>193</v>
      </c>
      <c r="D73" s="21">
        <v>24</v>
      </c>
      <c r="E73" s="21">
        <v>0</v>
      </c>
      <c r="F73" s="22">
        <f t="shared" si="8"/>
        <v>0</v>
      </c>
    </row>
    <row r="74" spans="1:6" x14ac:dyDescent="0.3">
      <c r="A74" s="16" t="s">
        <v>447</v>
      </c>
      <c r="B74" s="20" t="s">
        <v>448</v>
      </c>
      <c r="C74" s="16" t="s">
        <v>193</v>
      </c>
      <c r="D74" s="21">
        <v>3</v>
      </c>
      <c r="E74" s="21">
        <v>0</v>
      </c>
      <c r="F74" s="22">
        <f t="shared" si="8"/>
        <v>0</v>
      </c>
    </row>
    <row r="75" spans="1:6" x14ac:dyDescent="0.3">
      <c r="A75" s="16" t="s">
        <v>449</v>
      </c>
      <c r="B75" s="20" t="s">
        <v>450</v>
      </c>
      <c r="C75" s="16" t="s">
        <v>193</v>
      </c>
      <c r="D75" s="21">
        <v>3</v>
      </c>
      <c r="E75" s="21">
        <v>0</v>
      </c>
      <c r="F75" s="22">
        <f t="shared" si="8"/>
        <v>0</v>
      </c>
    </row>
    <row r="76" spans="1:6" x14ac:dyDescent="0.3">
      <c r="B76" s="18" t="s">
        <v>451</v>
      </c>
      <c r="C76" s="23"/>
      <c r="D76" s="23"/>
      <c r="E76" s="23"/>
      <c r="F76" s="24">
        <f>SUM(F71:F75)</f>
        <v>0</v>
      </c>
    </row>
    <row r="77" spans="1:6" x14ac:dyDescent="0.3">
      <c r="A77" s="23"/>
      <c r="B77" s="18"/>
      <c r="C77" s="23"/>
      <c r="D77" s="23"/>
      <c r="E77" s="23"/>
      <c r="F77" s="24"/>
    </row>
    <row r="78" spans="1:6" x14ac:dyDescent="0.3">
      <c r="A78" s="86" t="s">
        <v>452</v>
      </c>
      <c r="B78" s="86"/>
      <c r="C78" s="86"/>
      <c r="D78" s="86"/>
      <c r="E78" s="86"/>
      <c r="F78" s="86"/>
    </row>
    <row r="79" spans="1:6" x14ac:dyDescent="0.3">
      <c r="A79" s="16" t="s">
        <v>453</v>
      </c>
      <c r="B79" s="20" t="s">
        <v>454</v>
      </c>
      <c r="C79" s="16" t="s">
        <v>193</v>
      </c>
      <c r="D79" s="21">
        <v>9</v>
      </c>
      <c r="E79" s="21">
        <v>0</v>
      </c>
      <c r="F79" s="22">
        <f>D79*E79</f>
        <v>0</v>
      </c>
    </row>
    <row r="80" spans="1:6" ht="22.8" x14ac:dyDescent="0.3">
      <c r="A80" s="16" t="s">
        <v>455</v>
      </c>
      <c r="B80" s="20" t="s">
        <v>456</v>
      </c>
      <c r="C80" s="16" t="s">
        <v>193</v>
      </c>
      <c r="D80" s="21">
        <v>9</v>
      </c>
      <c r="E80" s="21">
        <v>0</v>
      </c>
      <c r="F80" s="22">
        <f>D80*E80</f>
        <v>0</v>
      </c>
    </row>
    <row r="81" spans="1:6" x14ac:dyDescent="0.3">
      <c r="A81" s="16" t="s">
        <v>457</v>
      </c>
      <c r="B81" s="20" t="s">
        <v>446</v>
      </c>
      <c r="C81" s="16" t="s">
        <v>193</v>
      </c>
      <c r="D81" s="21">
        <v>18</v>
      </c>
      <c r="E81" s="21">
        <v>0</v>
      </c>
      <c r="F81" s="22">
        <f t="shared" ref="F81" si="9">D81*E81</f>
        <v>0</v>
      </c>
    </row>
    <row r="82" spans="1:6" x14ac:dyDescent="0.3">
      <c r="B82" s="18" t="s">
        <v>458</v>
      </c>
      <c r="C82" s="23"/>
      <c r="D82" s="23"/>
      <c r="E82" s="23"/>
      <c r="F82" s="24">
        <f>SUM(F79:F81)</f>
        <v>0</v>
      </c>
    </row>
    <row r="83" spans="1:6" x14ac:dyDescent="0.3">
      <c r="A83" s="23"/>
      <c r="B83" s="18"/>
      <c r="C83" s="23"/>
      <c r="D83" s="23"/>
      <c r="E83" s="23"/>
      <c r="F83" s="24"/>
    </row>
    <row r="84" spans="1:6" x14ac:dyDescent="0.3">
      <c r="A84" s="86" t="s">
        <v>459</v>
      </c>
      <c r="B84" s="86"/>
      <c r="C84" s="86"/>
      <c r="D84" s="86"/>
      <c r="E84" s="86"/>
      <c r="F84" s="86"/>
    </row>
    <row r="85" spans="1:6" ht="31.05" customHeight="1" x14ac:dyDescent="0.3">
      <c r="A85" s="16" t="s">
        <v>460</v>
      </c>
      <c r="B85" s="20" t="s">
        <v>381</v>
      </c>
      <c r="C85" s="16" t="s">
        <v>193</v>
      </c>
      <c r="D85" s="21">
        <v>1</v>
      </c>
      <c r="E85" s="21">
        <v>0</v>
      </c>
      <c r="F85" s="22">
        <f>D85*E85</f>
        <v>0</v>
      </c>
    </row>
    <row r="86" spans="1:6" x14ac:dyDescent="0.3">
      <c r="A86" s="23"/>
      <c r="B86" s="18" t="s">
        <v>461</v>
      </c>
      <c r="C86" s="23"/>
      <c r="D86" s="23"/>
      <c r="E86" s="23"/>
      <c r="F86" s="24">
        <f>SUM(F85:F85)</f>
        <v>0</v>
      </c>
    </row>
    <row r="88" spans="1:6" x14ac:dyDescent="0.3">
      <c r="A88" s="86" t="s">
        <v>353</v>
      </c>
      <c r="B88" s="86"/>
      <c r="C88" s="86"/>
      <c r="D88" s="86"/>
      <c r="E88" s="86"/>
      <c r="F88" s="86"/>
    </row>
    <row r="89" spans="1:6" x14ac:dyDescent="0.3">
      <c r="A89" s="16" t="s">
        <v>462</v>
      </c>
      <c r="B89" s="20" t="s">
        <v>463</v>
      </c>
      <c r="C89" s="16" t="s">
        <v>193</v>
      </c>
      <c r="D89" s="21">
        <v>1</v>
      </c>
      <c r="E89" s="21">
        <v>0</v>
      </c>
      <c r="F89" s="22">
        <f>D89*E89</f>
        <v>0</v>
      </c>
    </row>
    <row r="90" spans="1:6" x14ac:dyDescent="0.3">
      <c r="A90" s="16" t="s">
        <v>464</v>
      </c>
      <c r="B90" s="20" t="s">
        <v>465</v>
      </c>
      <c r="C90" s="16" t="s">
        <v>193</v>
      </c>
      <c r="D90" s="21">
        <v>1</v>
      </c>
      <c r="E90" s="21">
        <v>0</v>
      </c>
      <c r="F90" s="22">
        <f>D90*E90</f>
        <v>0</v>
      </c>
    </row>
    <row r="91" spans="1:6" x14ac:dyDescent="0.3">
      <c r="B91" s="18" t="s">
        <v>356</v>
      </c>
      <c r="C91" s="23"/>
      <c r="D91" s="23"/>
      <c r="E91" s="23"/>
      <c r="F91" s="24">
        <f>SUM(F89:F90)</f>
        <v>0</v>
      </c>
    </row>
    <row r="92" spans="1:6" x14ac:dyDescent="0.3">
      <c r="A92" s="23"/>
      <c r="B92" s="18"/>
      <c r="C92" s="23"/>
      <c r="D92" s="23"/>
      <c r="E92" s="23"/>
      <c r="F92" s="24"/>
    </row>
    <row r="93" spans="1:6" x14ac:dyDescent="0.3">
      <c r="A93" s="86" t="s">
        <v>466</v>
      </c>
      <c r="B93" s="86"/>
      <c r="C93" s="86"/>
      <c r="D93" s="86"/>
      <c r="E93" s="86"/>
      <c r="F93" s="86"/>
    </row>
    <row r="94" spans="1:6" x14ac:dyDescent="0.3">
      <c r="A94" s="16" t="s">
        <v>467</v>
      </c>
      <c r="B94" s="20" t="s">
        <v>468</v>
      </c>
      <c r="C94" s="16" t="s">
        <v>193</v>
      </c>
      <c r="D94" s="21">
        <v>0</v>
      </c>
      <c r="E94" s="21">
        <v>0</v>
      </c>
      <c r="F94" s="22">
        <f>D94*E94</f>
        <v>0</v>
      </c>
    </row>
    <row r="95" spans="1:6" ht="22.8" x14ac:dyDescent="0.3">
      <c r="A95" s="16" t="s">
        <v>469</v>
      </c>
      <c r="B95" s="20" t="s">
        <v>470</v>
      </c>
      <c r="C95" s="16" t="s">
        <v>193</v>
      </c>
      <c r="D95" s="21">
        <v>0</v>
      </c>
      <c r="E95" s="21">
        <v>0</v>
      </c>
      <c r="F95" s="22">
        <f>D95*E95</f>
        <v>0</v>
      </c>
    </row>
    <row r="96" spans="1:6" x14ac:dyDescent="0.3">
      <c r="A96" s="23"/>
      <c r="B96" s="18" t="s">
        <v>471</v>
      </c>
      <c r="C96" s="23"/>
      <c r="D96" s="23"/>
      <c r="E96" s="23"/>
      <c r="F96" s="24">
        <f>SUM(F94:F95)</f>
        <v>0</v>
      </c>
    </row>
    <row r="98" spans="1:6" x14ac:dyDescent="0.3">
      <c r="A98" s="86" t="s">
        <v>472</v>
      </c>
      <c r="B98" s="86"/>
      <c r="C98" s="86"/>
      <c r="D98" s="86"/>
      <c r="E98" s="86"/>
      <c r="F98" s="86"/>
    </row>
    <row r="99" spans="1:6" x14ac:dyDescent="0.3">
      <c r="A99" s="16" t="s">
        <v>473</v>
      </c>
      <c r="B99" s="20" t="s">
        <v>474</v>
      </c>
      <c r="C99" s="16" t="s">
        <v>193</v>
      </c>
      <c r="D99" s="21">
        <v>10</v>
      </c>
      <c r="E99" s="21">
        <v>0</v>
      </c>
      <c r="F99" s="22">
        <f>D99*E99</f>
        <v>0</v>
      </c>
    </row>
    <row r="100" spans="1:6" x14ac:dyDescent="0.3">
      <c r="A100" s="16" t="s">
        <v>475</v>
      </c>
      <c r="B100" s="20" t="s">
        <v>476</v>
      </c>
      <c r="C100" s="16" t="s">
        <v>193</v>
      </c>
      <c r="D100" s="21">
        <v>35</v>
      </c>
      <c r="E100" s="21">
        <v>0</v>
      </c>
      <c r="F100" s="22">
        <f t="shared" ref="F100:F101" si="10">D100*E100</f>
        <v>0</v>
      </c>
    </row>
    <row r="101" spans="1:6" x14ac:dyDescent="0.3">
      <c r="A101" s="16" t="s">
        <v>477</v>
      </c>
      <c r="B101" s="20" t="s">
        <v>478</v>
      </c>
      <c r="C101" s="16" t="s">
        <v>136</v>
      </c>
      <c r="D101" s="21">
        <v>0</v>
      </c>
      <c r="E101" s="21">
        <v>0</v>
      </c>
      <c r="F101" s="22">
        <f t="shared" si="10"/>
        <v>0</v>
      </c>
    </row>
    <row r="102" spans="1:6" x14ac:dyDescent="0.3">
      <c r="A102" s="16" t="s">
        <v>479</v>
      </c>
      <c r="B102" s="20" t="s">
        <v>480</v>
      </c>
      <c r="C102" s="16" t="s">
        <v>193</v>
      </c>
      <c r="D102" s="21">
        <v>1</v>
      </c>
      <c r="E102" s="21">
        <v>0</v>
      </c>
      <c r="F102" s="22">
        <f t="shared" ref="F102" si="11">D102*E102</f>
        <v>0</v>
      </c>
    </row>
    <row r="103" spans="1:6" x14ac:dyDescent="0.3">
      <c r="A103" s="23"/>
      <c r="B103" s="18" t="s">
        <v>481</v>
      </c>
      <c r="C103" s="23"/>
      <c r="D103" s="23"/>
      <c r="E103" s="23"/>
      <c r="F103" s="24">
        <f>SUM(F99:F102)</f>
        <v>0</v>
      </c>
    </row>
    <row r="105" spans="1:6" x14ac:dyDescent="0.3">
      <c r="A105" s="23"/>
      <c r="B105" s="1" t="s">
        <v>482</v>
      </c>
      <c r="C105" s="23"/>
      <c r="D105" s="23"/>
      <c r="E105" s="23"/>
      <c r="F105" s="25">
        <f>SUM(F86,F91,F97,F103+F82+F76+F68+F60+F52+F41+F35+F28+F21+F14)</f>
        <v>0</v>
      </c>
    </row>
    <row r="107" spans="1:6" x14ac:dyDescent="0.3">
      <c r="A107" s="23"/>
      <c r="B107" s="1" t="s">
        <v>77</v>
      </c>
      <c r="C107" s="23"/>
      <c r="D107" s="23"/>
      <c r="E107" s="23"/>
      <c r="F107" s="10">
        <f>F105*0.15</f>
        <v>0</v>
      </c>
    </row>
    <row r="108" spans="1:6" x14ac:dyDescent="0.3">
      <c r="A108" s="23"/>
      <c r="B108" s="1" t="s">
        <v>174</v>
      </c>
      <c r="C108" s="23"/>
      <c r="D108" s="23"/>
      <c r="E108" s="23"/>
      <c r="F108" s="10">
        <f>F105+F105*0.15</f>
        <v>0</v>
      </c>
    </row>
  </sheetData>
  <mergeCells count="19">
    <mergeCell ref="A93:F93"/>
    <mergeCell ref="A98:F98"/>
    <mergeCell ref="A8:F8"/>
    <mergeCell ref="A16:F16"/>
    <mergeCell ref="A62:F62"/>
    <mergeCell ref="A23:F23"/>
    <mergeCell ref="A30:F30"/>
    <mergeCell ref="A37:F37"/>
    <mergeCell ref="A43:F43"/>
    <mergeCell ref="A88:F88"/>
    <mergeCell ref="A54:F54"/>
    <mergeCell ref="A78:F78"/>
    <mergeCell ref="A84:F84"/>
    <mergeCell ref="A70:F70"/>
    <mergeCell ref="A1:F1"/>
    <mergeCell ref="A2:F2"/>
    <mergeCell ref="A3:C3"/>
    <mergeCell ref="D3:F3"/>
    <mergeCell ref="A5:E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1"/>
  <sheetViews>
    <sheetView showGridLines="0" workbookViewId="0">
      <selection sqref="A1:F1"/>
    </sheetView>
  </sheetViews>
  <sheetFormatPr defaultColWidth="8.6640625" defaultRowHeight="14.4" x14ac:dyDescent="0.3"/>
  <cols>
    <col min="1" max="1" width="6" customWidth="1"/>
    <col min="2" max="2" width="44" customWidth="1"/>
    <col min="3" max="4" width="8" customWidth="1"/>
    <col min="5" max="6" width="18" customWidth="1"/>
  </cols>
  <sheetData>
    <row r="1" spans="1:6" ht="17.399999999999999" x14ac:dyDescent="0.3">
      <c r="A1" s="89" t="s">
        <v>483</v>
      </c>
      <c r="B1" s="89"/>
      <c r="C1" s="89"/>
      <c r="D1" s="89"/>
      <c r="E1" s="89"/>
      <c r="F1" s="89"/>
    </row>
    <row r="2" spans="1:6" x14ac:dyDescent="0.3">
      <c r="A2" s="90" t="s">
        <v>484</v>
      </c>
      <c r="B2" s="90"/>
      <c r="C2" s="90"/>
      <c r="D2" s="90"/>
      <c r="E2" s="90"/>
      <c r="F2" s="90"/>
    </row>
    <row r="3" spans="1:6" x14ac:dyDescent="0.3">
      <c r="A3" s="109" t="s">
        <v>125</v>
      </c>
      <c r="B3" s="109"/>
      <c r="C3" s="109"/>
      <c r="D3" s="110" t="s">
        <v>126</v>
      </c>
      <c r="E3" s="110"/>
      <c r="F3" s="110"/>
    </row>
    <row r="5" spans="1:6" ht="37.950000000000003" customHeight="1" x14ac:dyDescent="0.3">
      <c r="A5" s="108" t="s">
        <v>485</v>
      </c>
      <c r="B5" s="108"/>
      <c r="C5" s="108"/>
      <c r="D5" s="108"/>
      <c r="E5" s="108"/>
      <c r="F5" s="49"/>
    </row>
    <row r="7" spans="1:6" x14ac:dyDescent="0.3">
      <c r="A7" s="27" t="s">
        <v>128</v>
      </c>
      <c r="B7" s="27" t="s">
        <v>129</v>
      </c>
      <c r="C7" s="27" t="s">
        <v>130</v>
      </c>
      <c r="D7" s="27" t="s">
        <v>131</v>
      </c>
      <c r="E7" s="27" t="s">
        <v>132</v>
      </c>
      <c r="F7" s="27" t="s">
        <v>60</v>
      </c>
    </row>
    <row r="8" spans="1:6" x14ac:dyDescent="0.3">
      <c r="A8" s="86" t="s">
        <v>486</v>
      </c>
      <c r="B8" s="86"/>
      <c r="C8" s="86"/>
      <c r="D8" s="86"/>
      <c r="E8" s="86"/>
      <c r="F8" s="86"/>
    </row>
    <row r="9" spans="1:6" x14ac:dyDescent="0.3">
      <c r="A9" s="16" t="s">
        <v>487</v>
      </c>
      <c r="B9" s="20" t="s">
        <v>488</v>
      </c>
      <c r="C9" s="16" t="s">
        <v>136</v>
      </c>
      <c r="D9" s="21">
        <v>0</v>
      </c>
      <c r="E9" s="21">
        <v>0</v>
      </c>
      <c r="F9" s="22">
        <f t="shared" ref="F9:F19" si="0">D9*E9</f>
        <v>0</v>
      </c>
    </row>
    <row r="10" spans="1:6" ht="22.8" x14ac:dyDescent="0.3">
      <c r="A10" s="16" t="s">
        <v>489</v>
      </c>
      <c r="B10" s="20" t="s">
        <v>490</v>
      </c>
      <c r="C10" s="16" t="s">
        <v>136</v>
      </c>
      <c r="D10" s="21">
        <v>0</v>
      </c>
      <c r="E10" s="21">
        <v>0</v>
      </c>
      <c r="F10" s="22">
        <f t="shared" si="0"/>
        <v>0</v>
      </c>
    </row>
    <row r="11" spans="1:6" x14ac:dyDescent="0.3">
      <c r="A11" s="16" t="s">
        <v>491</v>
      </c>
      <c r="B11" s="20" t="s">
        <v>492</v>
      </c>
      <c r="C11" s="16" t="s">
        <v>193</v>
      </c>
      <c r="D11" s="21">
        <v>4</v>
      </c>
      <c r="E11" s="21">
        <v>0</v>
      </c>
      <c r="F11" s="22">
        <f t="shared" si="0"/>
        <v>0</v>
      </c>
    </row>
    <row r="12" spans="1:6" x14ac:dyDescent="0.3">
      <c r="A12" s="16" t="s">
        <v>493</v>
      </c>
      <c r="B12" s="20" t="s">
        <v>494</v>
      </c>
      <c r="C12" s="16" t="s">
        <v>193</v>
      </c>
      <c r="D12" s="21">
        <v>35</v>
      </c>
      <c r="E12" s="21">
        <v>0</v>
      </c>
      <c r="F12" s="22">
        <f t="shared" si="0"/>
        <v>0</v>
      </c>
    </row>
    <row r="13" spans="1:6" x14ac:dyDescent="0.3">
      <c r="A13" s="16" t="s">
        <v>495</v>
      </c>
      <c r="B13" s="20" t="s">
        <v>496</v>
      </c>
      <c r="C13" s="16" t="s">
        <v>193</v>
      </c>
      <c r="D13" s="21">
        <v>13</v>
      </c>
      <c r="E13" s="21">
        <v>0</v>
      </c>
      <c r="F13" s="22">
        <f t="shared" ref="F13" si="1">D13*E13</f>
        <v>0</v>
      </c>
    </row>
    <row r="14" spans="1:6" x14ac:dyDescent="0.3">
      <c r="A14" s="16" t="s">
        <v>497</v>
      </c>
      <c r="B14" s="20" t="s">
        <v>498</v>
      </c>
      <c r="C14" s="16" t="s">
        <v>193</v>
      </c>
      <c r="D14" s="21">
        <v>9</v>
      </c>
      <c r="E14" s="21">
        <v>0</v>
      </c>
      <c r="F14" s="22">
        <f t="shared" si="0"/>
        <v>0</v>
      </c>
    </row>
    <row r="15" spans="1:6" x14ac:dyDescent="0.3">
      <c r="A15" s="16" t="s">
        <v>499</v>
      </c>
      <c r="B15" s="20" t="s">
        <v>500</v>
      </c>
      <c r="C15" s="16" t="s">
        <v>193</v>
      </c>
      <c r="D15" s="21">
        <v>4</v>
      </c>
      <c r="E15" s="21">
        <v>0</v>
      </c>
      <c r="F15" s="22">
        <f t="shared" si="0"/>
        <v>0</v>
      </c>
    </row>
    <row r="16" spans="1:6" ht="22.8" x14ac:dyDescent="0.3">
      <c r="A16" s="16" t="s">
        <v>501</v>
      </c>
      <c r="B16" s="20" t="s">
        <v>502</v>
      </c>
      <c r="C16" s="16" t="s">
        <v>193</v>
      </c>
      <c r="D16" s="21">
        <v>1</v>
      </c>
      <c r="E16" s="21">
        <v>0</v>
      </c>
      <c r="F16" s="22">
        <f t="shared" si="0"/>
        <v>0</v>
      </c>
    </row>
    <row r="17" spans="1:6" x14ac:dyDescent="0.3">
      <c r="A17" s="16" t="s">
        <v>503</v>
      </c>
      <c r="B17" s="20" t="s">
        <v>504</v>
      </c>
      <c r="C17" s="16" t="s">
        <v>193</v>
      </c>
      <c r="D17" s="21">
        <v>1</v>
      </c>
      <c r="E17" s="21">
        <v>0</v>
      </c>
      <c r="F17" s="22">
        <f t="shared" si="0"/>
        <v>0</v>
      </c>
    </row>
    <row r="18" spans="1:6" x14ac:dyDescent="0.3">
      <c r="A18" s="16" t="s">
        <v>505</v>
      </c>
      <c r="B18" s="20" t="s">
        <v>506</v>
      </c>
      <c r="C18" s="16" t="s">
        <v>193</v>
      </c>
      <c r="D18" s="21">
        <v>1</v>
      </c>
      <c r="E18" s="21">
        <v>0</v>
      </c>
      <c r="F18" s="22">
        <f t="shared" si="0"/>
        <v>0</v>
      </c>
    </row>
    <row r="19" spans="1:6" x14ac:dyDescent="0.3">
      <c r="A19" s="16" t="s">
        <v>507</v>
      </c>
      <c r="B19" s="20" t="s">
        <v>508</v>
      </c>
      <c r="C19" s="16" t="s">
        <v>193</v>
      </c>
      <c r="D19" s="21">
        <v>1</v>
      </c>
      <c r="E19" s="21">
        <v>0</v>
      </c>
      <c r="F19" s="22">
        <f t="shared" si="0"/>
        <v>0</v>
      </c>
    </row>
    <row r="20" spans="1:6" x14ac:dyDescent="0.3">
      <c r="A20" s="16" t="s">
        <v>509</v>
      </c>
      <c r="B20" s="20" t="s">
        <v>510</v>
      </c>
      <c r="C20" s="16" t="s">
        <v>193</v>
      </c>
      <c r="D20" s="21">
        <v>1</v>
      </c>
      <c r="E20" s="21">
        <v>0</v>
      </c>
      <c r="F20" s="22">
        <f t="shared" ref="F20" si="2">D20*E20</f>
        <v>0</v>
      </c>
    </row>
    <row r="21" spans="1:6" x14ac:dyDescent="0.3">
      <c r="A21" s="23"/>
      <c r="B21" s="18" t="s">
        <v>511</v>
      </c>
      <c r="C21" s="23"/>
      <c r="D21" s="23"/>
      <c r="E21" s="23"/>
      <c r="F21" s="24">
        <f>SUM(F9:F20)</f>
        <v>0</v>
      </c>
    </row>
    <row r="23" spans="1:6" x14ac:dyDescent="0.3">
      <c r="A23" s="86" t="s">
        <v>512</v>
      </c>
      <c r="B23" s="86"/>
      <c r="C23" s="86"/>
      <c r="D23" s="86"/>
      <c r="E23" s="86"/>
      <c r="F23" s="86"/>
    </row>
    <row r="24" spans="1:6" x14ac:dyDescent="0.3">
      <c r="A24" s="16" t="s">
        <v>513</v>
      </c>
      <c r="B24" s="20" t="s">
        <v>514</v>
      </c>
      <c r="C24" s="16" t="s">
        <v>193</v>
      </c>
      <c r="D24" s="21">
        <v>48</v>
      </c>
      <c r="E24" s="21">
        <v>0</v>
      </c>
      <c r="F24" s="22">
        <f t="shared" ref="F24:F25" si="3">D24*E24</f>
        <v>0</v>
      </c>
    </row>
    <row r="25" spans="1:6" x14ac:dyDescent="0.3">
      <c r="A25" s="16" t="s">
        <v>515</v>
      </c>
      <c r="B25" s="20" t="s">
        <v>516</v>
      </c>
      <c r="C25" s="16" t="s">
        <v>193</v>
      </c>
      <c r="D25" s="21">
        <v>76</v>
      </c>
      <c r="E25" s="21">
        <v>0</v>
      </c>
      <c r="F25" s="22">
        <f t="shared" si="3"/>
        <v>0</v>
      </c>
    </row>
    <row r="26" spans="1:6" x14ac:dyDescent="0.3">
      <c r="A26" s="23"/>
      <c r="B26" s="18" t="s">
        <v>517</v>
      </c>
      <c r="C26" s="23"/>
      <c r="D26" s="23"/>
      <c r="E26" s="23"/>
      <c r="F26" s="24">
        <f>SUM(F24:F25)</f>
        <v>0</v>
      </c>
    </row>
    <row r="28" spans="1:6" x14ac:dyDescent="0.3">
      <c r="A28" s="86" t="s">
        <v>518</v>
      </c>
      <c r="B28" s="86"/>
      <c r="C28" s="86"/>
      <c r="D28" s="86"/>
      <c r="E28" s="86"/>
      <c r="F28" s="86"/>
    </row>
    <row r="29" spans="1:6" x14ac:dyDescent="0.3">
      <c r="A29" s="16" t="s">
        <v>519</v>
      </c>
      <c r="B29" s="20" t="s">
        <v>520</v>
      </c>
      <c r="C29" s="16" t="s">
        <v>193</v>
      </c>
      <c r="D29" s="21">
        <v>0</v>
      </c>
      <c r="E29" s="21">
        <v>0</v>
      </c>
      <c r="F29" s="22">
        <f>D29*E29</f>
        <v>0</v>
      </c>
    </row>
    <row r="30" spans="1:6" x14ac:dyDescent="0.3">
      <c r="A30" s="16" t="s">
        <v>521</v>
      </c>
      <c r="B30" s="20" t="s">
        <v>522</v>
      </c>
      <c r="C30" s="16" t="s">
        <v>193</v>
      </c>
      <c r="D30" s="21">
        <v>8</v>
      </c>
      <c r="E30" s="21">
        <v>0</v>
      </c>
      <c r="F30" s="22">
        <f>D30*E30</f>
        <v>0</v>
      </c>
    </row>
    <row r="31" spans="1:6" x14ac:dyDescent="0.3">
      <c r="A31" s="16" t="s">
        <v>523</v>
      </c>
      <c r="B31" s="20" t="s">
        <v>524</v>
      </c>
      <c r="C31" s="16" t="s">
        <v>193</v>
      </c>
      <c r="D31" s="21">
        <v>3</v>
      </c>
      <c r="E31" s="21">
        <v>0</v>
      </c>
      <c r="F31" s="22">
        <f>D31*E31</f>
        <v>0</v>
      </c>
    </row>
    <row r="32" spans="1:6" x14ac:dyDescent="0.3">
      <c r="A32" s="23"/>
      <c r="B32" s="18" t="s">
        <v>525</v>
      </c>
      <c r="C32" s="23"/>
      <c r="D32" s="23"/>
      <c r="E32" s="23"/>
      <c r="F32" s="24">
        <f>SUM(F29:F31)</f>
        <v>0</v>
      </c>
    </row>
    <row r="34" spans="1:6" x14ac:dyDescent="0.3">
      <c r="A34" s="86" t="s">
        <v>526</v>
      </c>
      <c r="B34" s="86"/>
      <c r="C34" s="86"/>
      <c r="D34" s="86"/>
      <c r="E34" s="86"/>
      <c r="F34" s="86"/>
    </row>
    <row r="35" spans="1:6" ht="22.8" x14ac:dyDescent="0.3">
      <c r="A35" s="16" t="s">
        <v>527</v>
      </c>
      <c r="B35" s="20" t="s">
        <v>528</v>
      </c>
      <c r="C35" s="16" t="s">
        <v>136</v>
      </c>
      <c r="D35" s="21">
        <v>1</v>
      </c>
      <c r="E35" s="21">
        <v>0</v>
      </c>
      <c r="F35" s="22">
        <f>D35*E35</f>
        <v>0</v>
      </c>
    </row>
    <row r="36" spans="1:6" x14ac:dyDescent="0.3">
      <c r="A36" s="23"/>
      <c r="B36" s="18" t="s">
        <v>529</v>
      </c>
      <c r="C36" s="23"/>
      <c r="D36" s="23"/>
      <c r="E36" s="23"/>
      <c r="F36" s="24">
        <f>SUM(F35)</f>
        <v>0</v>
      </c>
    </row>
    <row r="38" spans="1:6" x14ac:dyDescent="0.3">
      <c r="A38" s="23"/>
      <c r="B38" s="1" t="s">
        <v>530</v>
      </c>
      <c r="C38" s="23"/>
      <c r="D38" s="23"/>
      <c r="E38" s="23"/>
      <c r="F38" s="25">
        <f>SUM(F21,F26,F32,F36)</f>
        <v>0</v>
      </c>
    </row>
    <row r="40" spans="1:6" x14ac:dyDescent="0.3">
      <c r="A40" s="23"/>
      <c r="B40" s="1" t="s">
        <v>77</v>
      </c>
      <c r="C40" s="23"/>
      <c r="D40" s="23"/>
      <c r="E40" s="23"/>
      <c r="F40" s="10">
        <f>F38*0.15</f>
        <v>0</v>
      </c>
    </row>
    <row r="41" spans="1:6" x14ac:dyDescent="0.3">
      <c r="A41" s="23"/>
      <c r="B41" s="1" t="s">
        <v>174</v>
      </c>
      <c r="C41" s="23"/>
      <c r="D41" s="23"/>
      <c r="E41" s="23"/>
      <c r="F41" s="10">
        <f>F38+F38*0.15</f>
        <v>0</v>
      </c>
    </row>
  </sheetData>
  <mergeCells count="9">
    <mergeCell ref="A8:F8"/>
    <mergeCell ref="A23:F23"/>
    <mergeCell ref="A28:F28"/>
    <mergeCell ref="A34:F34"/>
    <mergeCell ref="A1:F1"/>
    <mergeCell ref="A2:F2"/>
    <mergeCell ref="A3:C3"/>
    <mergeCell ref="D3:F3"/>
    <mergeCell ref="A5:E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9"/>
  <sheetViews>
    <sheetView showGridLines="0" workbookViewId="0">
      <selection activeCell="A17" sqref="A17:F17"/>
    </sheetView>
  </sheetViews>
  <sheetFormatPr defaultColWidth="8.6640625" defaultRowHeight="14.4" x14ac:dyDescent="0.3"/>
  <cols>
    <col min="1" max="1" width="6" customWidth="1"/>
    <col min="2" max="2" width="44" customWidth="1"/>
    <col min="3" max="4" width="8" customWidth="1"/>
    <col min="5" max="6" width="18" customWidth="1"/>
  </cols>
  <sheetData>
    <row r="1" spans="1:6" s="26" customFormat="1" ht="17.399999999999999" x14ac:dyDescent="0.3">
      <c r="A1" s="89" t="s">
        <v>531</v>
      </c>
      <c r="B1" s="89"/>
      <c r="C1" s="89"/>
      <c r="D1" s="89"/>
      <c r="E1" s="89"/>
      <c r="F1" s="89"/>
    </row>
    <row r="2" spans="1:6" s="26" customFormat="1" x14ac:dyDescent="0.3">
      <c r="A2" s="90" t="s">
        <v>532</v>
      </c>
      <c r="B2" s="90"/>
      <c r="C2" s="90"/>
      <c r="D2" s="90"/>
      <c r="E2" s="90"/>
      <c r="F2" s="90"/>
    </row>
    <row r="3" spans="1:6" x14ac:dyDescent="0.3">
      <c r="A3" s="91" t="s">
        <v>125</v>
      </c>
      <c r="B3" s="91"/>
      <c r="C3" s="91"/>
      <c r="D3" s="92" t="s">
        <v>126</v>
      </c>
      <c r="E3" s="92"/>
      <c r="F3" s="92"/>
    </row>
    <row r="5" spans="1:6" ht="42" customHeight="1" x14ac:dyDescent="0.3">
      <c r="A5" s="111" t="s">
        <v>533</v>
      </c>
      <c r="B5" s="111"/>
      <c r="C5" s="111"/>
      <c r="D5" s="111"/>
      <c r="E5" s="111"/>
      <c r="F5" s="111"/>
    </row>
    <row r="7" spans="1:6" x14ac:dyDescent="0.3">
      <c r="A7" s="27" t="s">
        <v>128</v>
      </c>
      <c r="B7" s="27" t="s">
        <v>129</v>
      </c>
      <c r="C7" s="27" t="s">
        <v>130</v>
      </c>
      <c r="D7" s="27" t="s">
        <v>131</v>
      </c>
      <c r="E7" s="27" t="s">
        <v>132</v>
      </c>
      <c r="F7" s="27" t="s">
        <v>60</v>
      </c>
    </row>
    <row r="8" spans="1:6" x14ac:dyDescent="0.3">
      <c r="A8" s="86" t="s">
        <v>534</v>
      </c>
      <c r="B8" s="86"/>
      <c r="C8" s="86"/>
      <c r="D8" s="86"/>
      <c r="E8" s="86"/>
      <c r="F8" s="86"/>
    </row>
    <row r="9" spans="1:6" x14ac:dyDescent="0.3">
      <c r="A9" s="16" t="s">
        <v>535</v>
      </c>
      <c r="B9" s="20" t="s">
        <v>536</v>
      </c>
      <c r="C9" s="16" t="s">
        <v>193</v>
      </c>
      <c r="D9" s="21">
        <v>3</v>
      </c>
      <c r="E9" s="21">
        <v>0</v>
      </c>
      <c r="F9" s="22">
        <f t="shared" ref="F9:F14" si="0">D9*E9</f>
        <v>0</v>
      </c>
    </row>
    <row r="10" spans="1:6" x14ac:dyDescent="0.3">
      <c r="A10" s="16" t="s">
        <v>537</v>
      </c>
      <c r="B10" s="20" t="s">
        <v>538</v>
      </c>
      <c r="C10" s="16" t="s">
        <v>193</v>
      </c>
      <c r="D10" s="21">
        <v>7</v>
      </c>
      <c r="E10" s="21">
        <v>0</v>
      </c>
      <c r="F10" s="22">
        <f t="shared" si="0"/>
        <v>0</v>
      </c>
    </row>
    <row r="11" spans="1:6" x14ac:dyDescent="0.3">
      <c r="A11" s="16" t="s">
        <v>539</v>
      </c>
      <c r="B11" s="20" t="s">
        <v>540</v>
      </c>
      <c r="C11" s="16" t="s">
        <v>193</v>
      </c>
      <c r="D11" s="21">
        <v>1</v>
      </c>
      <c r="E11" s="21">
        <v>0</v>
      </c>
      <c r="F11" s="22">
        <f t="shared" si="0"/>
        <v>0</v>
      </c>
    </row>
    <row r="12" spans="1:6" x14ac:dyDescent="0.3">
      <c r="A12" s="16" t="s">
        <v>541</v>
      </c>
      <c r="B12" s="20" t="s">
        <v>542</v>
      </c>
      <c r="C12" s="16" t="s">
        <v>193</v>
      </c>
      <c r="D12" s="21">
        <v>1</v>
      </c>
      <c r="E12" s="21">
        <v>0</v>
      </c>
      <c r="F12" s="22">
        <f t="shared" si="0"/>
        <v>0</v>
      </c>
    </row>
    <row r="13" spans="1:6" ht="45.6" x14ac:dyDescent="0.3">
      <c r="A13" s="16" t="s">
        <v>543</v>
      </c>
      <c r="B13" s="20" t="s">
        <v>544</v>
      </c>
      <c r="C13" s="16" t="s">
        <v>193</v>
      </c>
      <c r="D13" s="21">
        <v>3</v>
      </c>
      <c r="E13" s="21">
        <v>0</v>
      </c>
      <c r="F13" s="22">
        <f t="shared" si="0"/>
        <v>0</v>
      </c>
    </row>
    <row r="14" spans="1:6" ht="45.6" x14ac:dyDescent="0.3">
      <c r="A14" s="16" t="s">
        <v>545</v>
      </c>
      <c r="B14" s="20" t="s">
        <v>546</v>
      </c>
      <c r="C14" s="16" t="s">
        <v>193</v>
      </c>
      <c r="D14" s="21">
        <v>1</v>
      </c>
      <c r="E14" s="21">
        <v>0</v>
      </c>
      <c r="F14" s="22">
        <f t="shared" si="0"/>
        <v>0</v>
      </c>
    </row>
    <row r="15" spans="1:6" x14ac:dyDescent="0.3">
      <c r="A15" s="23"/>
      <c r="B15" s="18" t="s">
        <v>547</v>
      </c>
      <c r="C15" s="23"/>
      <c r="D15" s="23"/>
      <c r="E15" s="23"/>
      <c r="F15" s="24">
        <f>SUM(F9:F14)</f>
        <v>0</v>
      </c>
    </row>
    <row r="17" spans="1:6" x14ac:dyDescent="0.3">
      <c r="A17" s="86" t="s">
        <v>548</v>
      </c>
      <c r="B17" s="86"/>
      <c r="C17" s="86"/>
      <c r="D17" s="86"/>
      <c r="E17" s="86"/>
      <c r="F17" s="86"/>
    </row>
    <row r="18" spans="1:6" ht="34.200000000000003" x14ac:dyDescent="0.3">
      <c r="A18" s="16" t="s">
        <v>549</v>
      </c>
      <c r="B18" s="20" t="s">
        <v>550</v>
      </c>
      <c r="C18" s="16" t="s">
        <v>193</v>
      </c>
      <c r="D18" s="21">
        <v>2</v>
      </c>
      <c r="E18" s="21">
        <v>0</v>
      </c>
      <c r="F18" s="22">
        <f>D18*E18</f>
        <v>0</v>
      </c>
    </row>
    <row r="19" spans="1:6" ht="22.8" x14ac:dyDescent="0.3">
      <c r="A19" s="16" t="s">
        <v>551</v>
      </c>
      <c r="B19" s="20" t="s">
        <v>552</v>
      </c>
      <c r="C19" s="16" t="s">
        <v>193</v>
      </c>
      <c r="D19" s="21">
        <v>1</v>
      </c>
      <c r="E19" s="21">
        <v>0</v>
      </c>
      <c r="F19" s="22">
        <f>D19*E19</f>
        <v>0</v>
      </c>
    </row>
    <row r="20" spans="1:6" x14ac:dyDescent="0.3">
      <c r="A20" s="23"/>
      <c r="B20" s="18" t="s">
        <v>553</v>
      </c>
      <c r="C20" s="23"/>
      <c r="D20" s="23"/>
      <c r="E20" s="23"/>
      <c r="F20" s="24">
        <f>SUM(F18:F19)</f>
        <v>0</v>
      </c>
    </row>
    <row r="22" spans="1:6" x14ac:dyDescent="0.3">
      <c r="A22" s="86" t="s">
        <v>554</v>
      </c>
      <c r="B22" s="86"/>
      <c r="C22" s="86"/>
      <c r="D22" s="86"/>
      <c r="E22" s="86"/>
      <c r="F22" s="86"/>
    </row>
    <row r="23" spans="1:6" ht="34.200000000000003" x14ac:dyDescent="0.3">
      <c r="A23" s="16" t="s">
        <v>555</v>
      </c>
      <c r="B23" s="20" t="s">
        <v>556</v>
      </c>
      <c r="C23" s="16" t="s">
        <v>193</v>
      </c>
      <c r="D23" s="21">
        <v>2</v>
      </c>
      <c r="E23" s="21">
        <v>0</v>
      </c>
      <c r="F23" s="22">
        <f>D23*E23</f>
        <v>0</v>
      </c>
    </row>
    <row r="24" spans="1:6" x14ac:dyDescent="0.3">
      <c r="A24" s="23"/>
      <c r="B24" s="18" t="s">
        <v>557</v>
      </c>
      <c r="C24" s="23"/>
      <c r="D24" s="23"/>
      <c r="E24" s="23"/>
      <c r="F24" s="24">
        <f>SUM(F23:F23)</f>
        <v>0</v>
      </c>
    </row>
    <row r="26" spans="1:6" x14ac:dyDescent="0.3">
      <c r="A26" s="23"/>
      <c r="B26" s="1" t="s">
        <v>558</v>
      </c>
      <c r="C26" s="23"/>
      <c r="D26" s="23"/>
      <c r="E26" s="23"/>
      <c r="F26" s="25">
        <f>SUM(F15,F20,F24)</f>
        <v>0</v>
      </c>
    </row>
    <row r="28" spans="1:6" x14ac:dyDescent="0.3">
      <c r="A28" s="23"/>
      <c r="B28" s="1" t="s">
        <v>77</v>
      </c>
      <c r="C28" s="23"/>
      <c r="D28" s="23"/>
      <c r="E28" s="23"/>
      <c r="F28" s="10">
        <f>F26*0.15</f>
        <v>0</v>
      </c>
    </row>
    <row r="29" spans="1:6" x14ac:dyDescent="0.3">
      <c r="A29" s="23"/>
      <c r="B29" s="1" t="s">
        <v>174</v>
      </c>
      <c r="C29" s="23"/>
      <c r="D29" s="23"/>
      <c r="E29" s="23"/>
      <c r="F29" s="10">
        <f>F26+F26*0.15</f>
        <v>0</v>
      </c>
    </row>
  </sheetData>
  <mergeCells count="8">
    <mergeCell ref="A8:F8"/>
    <mergeCell ref="A17:F17"/>
    <mergeCell ref="A22:F22"/>
    <mergeCell ref="A1:F1"/>
    <mergeCell ref="A2:F2"/>
    <mergeCell ref="A3:C3"/>
    <mergeCell ref="D3:F3"/>
    <mergeCell ref="A5:F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2"/>
  <sheetViews>
    <sheetView showGridLines="0" topLeftCell="A23" workbookViewId="0">
      <selection activeCell="F39" sqref="F39"/>
    </sheetView>
  </sheetViews>
  <sheetFormatPr defaultColWidth="8.6640625" defaultRowHeight="14.4" x14ac:dyDescent="0.3"/>
  <cols>
    <col min="1" max="1" width="6" customWidth="1"/>
    <col min="2" max="2" width="44" customWidth="1"/>
    <col min="3" max="4" width="8" customWidth="1"/>
    <col min="5" max="6" width="18" customWidth="1"/>
  </cols>
  <sheetData>
    <row r="1" spans="1:6" ht="17.399999999999999" x14ac:dyDescent="0.3">
      <c r="A1" s="89" t="s">
        <v>559</v>
      </c>
      <c r="B1" s="89"/>
      <c r="C1" s="89"/>
      <c r="D1" s="89"/>
      <c r="E1" s="89"/>
      <c r="F1" s="89"/>
    </row>
    <row r="2" spans="1:6" x14ac:dyDescent="0.3">
      <c r="A2" s="90" t="s">
        <v>560</v>
      </c>
      <c r="B2" s="90"/>
      <c r="C2" s="90"/>
      <c r="D2" s="90"/>
      <c r="E2" s="90"/>
      <c r="F2" s="90"/>
    </row>
    <row r="3" spans="1:6" x14ac:dyDescent="0.3">
      <c r="A3" s="91" t="s">
        <v>125</v>
      </c>
      <c r="B3" s="91"/>
      <c r="C3" s="91"/>
      <c r="D3" s="92" t="s">
        <v>126</v>
      </c>
      <c r="E3" s="92"/>
      <c r="F3" s="92"/>
    </row>
    <row r="5" spans="1:6" ht="37.950000000000003" customHeight="1" x14ac:dyDescent="0.3">
      <c r="A5" s="108" t="s">
        <v>561</v>
      </c>
      <c r="B5" s="108"/>
      <c r="C5" s="108"/>
      <c r="D5" s="108"/>
      <c r="E5" s="49"/>
      <c r="F5" s="49"/>
    </row>
    <row r="7" spans="1:6" x14ac:dyDescent="0.3">
      <c r="A7" s="27" t="s">
        <v>128</v>
      </c>
      <c r="B7" s="27" t="s">
        <v>129</v>
      </c>
      <c r="C7" s="27" t="s">
        <v>130</v>
      </c>
      <c r="D7" s="27" t="s">
        <v>131</v>
      </c>
      <c r="E7" s="27" t="s">
        <v>132</v>
      </c>
      <c r="F7" s="27" t="s">
        <v>60</v>
      </c>
    </row>
    <row r="8" spans="1:6" x14ac:dyDescent="0.3">
      <c r="A8" s="86" t="s">
        <v>562</v>
      </c>
      <c r="B8" s="86"/>
      <c r="C8" s="86"/>
      <c r="D8" s="86"/>
      <c r="E8" s="86"/>
      <c r="F8" s="86"/>
    </row>
    <row r="9" spans="1:6" x14ac:dyDescent="0.3">
      <c r="A9" s="16" t="s">
        <v>563</v>
      </c>
      <c r="B9" s="20" t="s">
        <v>564</v>
      </c>
      <c r="C9" s="16" t="s">
        <v>193</v>
      </c>
      <c r="D9" s="21">
        <v>26</v>
      </c>
      <c r="E9" s="21">
        <v>0</v>
      </c>
      <c r="F9" s="22">
        <f t="shared" ref="F9:F15" si="0">D9*E9</f>
        <v>0</v>
      </c>
    </row>
    <row r="10" spans="1:6" x14ac:dyDescent="0.3">
      <c r="A10" s="16" t="s">
        <v>565</v>
      </c>
      <c r="B10" s="20" t="s">
        <v>566</v>
      </c>
      <c r="C10" s="16" t="s">
        <v>193</v>
      </c>
      <c r="D10" s="21">
        <v>6</v>
      </c>
      <c r="E10" s="21">
        <v>0</v>
      </c>
      <c r="F10" s="22">
        <f t="shared" si="0"/>
        <v>0</v>
      </c>
    </row>
    <row r="11" spans="1:6" x14ac:dyDescent="0.3">
      <c r="A11" s="16" t="s">
        <v>567</v>
      </c>
      <c r="B11" s="20" t="s">
        <v>568</v>
      </c>
      <c r="C11" s="16" t="s">
        <v>193</v>
      </c>
      <c r="D11" s="21">
        <v>4</v>
      </c>
      <c r="E11" s="21">
        <v>0</v>
      </c>
      <c r="F11" s="22">
        <f t="shared" si="0"/>
        <v>0</v>
      </c>
    </row>
    <row r="12" spans="1:6" x14ac:dyDescent="0.3">
      <c r="A12" s="16" t="s">
        <v>569</v>
      </c>
      <c r="B12" s="20" t="s">
        <v>570</v>
      </c>
      <c r="C12" s="16" t="s">
        <v>193</v>
      </c>
      <c r="D12" s="21">
        <v>3</v>
      </c>
      <c r="E12" s="21">
        <v>0</v>
      </c>
      <c r="F12" s="22">
        <f t="shared" si="0"/>
        <v>0</v>
      </c>
    </row>
    <row r="13" spans="1:6" x14ac:dyDescent="0.3">
      <c r="A13" s="16" t="s">
        <v>571</v>
      </c>
      <c r="B13" s="20" t="s">
        <v>572</v>
      </c>
      <c r="C13" s="16" t="s">
        <v>193</v>
      </c>
      <c r="D13" s="21">
        <v>0</v>
      </c>
      <c r="E13" s="21">
        <v>0</v>
      </c>
      <c r="F13" s="22">
        <f t="shared" si="0"/>
        <v>0</v>
      </c>
    </row>
    <row r="14" spans="1:6" x14ac:dyDescent="0.3">
      <c r="A14" s="16" t="s">
        <v>573</v>
      </c>
      <c r="B14" s="20" t="s">
        <v>574</v>
      </c>
      <c r="C14" s="16" t="s">
        <v>278</v>
      </c>
      <c r="D14" s="21">
        <v>0</v>
      </c>
      <c r="E14" s="21">
        <v>0</v>
      </c>
      <c r="F14" s="22">
        <f t="shared" si="0"/>
        <v>0</v>
      </c>
    </row>
    <row r="15" spans="1:6" x14ac:dyDescent="0.3">
      <c r="A15" s="16" t="s">
        <v>575</v>
      </c>
      <c r="B15" s="20" t="s">
        <v>576</v>
      </c>
      <c r="C15" s="16" t="s">
        <v>136</v>
      </c>
      <c r="D15" s="21">
        <v>0</v>
      </c>
      <c r="E15" s="21">
        <v>0</v>
      </c>
      <c r="F15" s="22">
        <f t="shared" si="0"/>
        <v>0</v>
      </c>
    </row>
    <row r="16" spans="1:6" x14ac:dyDescent="0.3">
      <c r="A16" s="23"/>
      <c r="B16" s="18" t="s">
        <v>577</v>
      </c>
      <c r="C16" s="23"/>
      <c r="D16" s="23"/>
      <c r="E16" s="23"/>
      <c r="F16" s="24">
        <f>SUM(F9:F15)</f>
        <v>0</v>
      </c>
    </row>
    <row r="18" spans="1:6" x14ac:dyDescent="0.3">
      <c r="A18" s="86" t="s">
        <v>578</v>
      </c>
      <c r="B18" s="86"/>
      <c r="C18" s="86"/>
      <c r="D18" s="86"/>
      <c r="E18" s="86"/>
      <c r="F18" s="86"/>
    </row>
    <row r="19" spans="1:6" x14ac:dyDescent="0.3">
      <c r="A19" s="16" t="s">
        <v>579</v>
      </c>
      <c r="B19" s="20" t="s">
        <v>580</v>
      </c>
      <c r="C19" s="16" t="s">
        <v>193</v>
      </c>
      <c r="D19" s="21">
        <v>0</v>
      </c>
      <c r="E19" s="21">
        <v>0</v>
      </c>
      <c r="F19" s="22">
        <f>D19*E19</f>
        <v>0</v>
      </c>
    </row>
    <row r="20" spans="1:6" x14ac:dyDescent="0.3">
      <c r="A20" s="16" t="s">
        <v>581</v>
      </c>
      <c r="B20" s="20" t="s">
        <v>582</v>
      </c>
      <c r="C20" s="16" t="s">
        <v>193</v>
      </c>
      <c r="D20" s="21">
        <v>0</v>
      </c>
      <c r="E20" s="21">
        <v>0</v>
      </c>
      <c r="F20" s="22">
        <f>D20*E20</f>
        <v>0</v>
      </c>
    </row>
    <row r="21" spans="1:6" x14ac:dyDescent="0.3">
      <c r="A21" s="16" t="s">
        <v>583</v>
      </c>
      <c r="B21" s="20" t="s">
        <v>584</v>
      </c>
      <c r="C21" s="16" t="s">
        <v>193</v>
      </c>
      <c r="D21" s="21">
        <v>0</v>
      </c>
      <c r="E21" s="21">
        <v>0</v>
      </c>
      <c r="F21" s="22">
        <f>D21*E21</f>
        <v>0</v>
      </c>
    </row>
    <row r="22" spans="1:6" x14ac:dyDescent="0.3">
      <c r="A22" s="16" t="s">
        <v>585</v>
      </c>
      <c r="B22" s="20" t="s">
        <v>586</v>
      </c>
      <c r="C22" s="16" t="s">
        <v>193</v>
      </c>
      <c r="D22" s="21">
        <v>0</v>
      </c>
      <c r="E22" s="21">
        <v>0</v>
      </c>
      <c r="F22" s="22">
        <f>D22*E22</f>
        <v>0</v>
      </c>
    </row>
    <row r="23" spans="1:6" x14ac:dyDescent="0.3">
      <c r="A23" s="23"/>
      <c r="B23" s="18" t="s">
        <v>587</v>
      </c>
      <c r="C23" s="23"/>
      <c r="D23" s="23"/>
      <c r="E23" s="23"/>
      <c r="F23" s="24">
        <f>SUM(F19:F22)</f>
        <v>0</v>
      </c>
    </row>
    <row r="25" spans="1:6" x14ac:dyDescent="0.3">
      <c r="A25" s="86" t="s">
        <v>588</v>
      </c>
      <c r="B25" s="86"/>
      <c r="C25" s="86"/>
      <c r="D25" s="86"/>
      <c r="E25" s="86"/>
      <c r="F25" s="86"/>
    </row>
    <row r="26" spans="1:6" ht="22.8" x14ac:dyDescent="0.3">
      <c r="A26" s="16" t="s">
        <v>589</v>
      </c>
      <c r="B26" s="20" t="s">
        <v>590</v>
      </c>
      <c r="C26" s="16" t="s">
        <v>136</v>
      </c>
      <c r="D26" s="21">
        <v>0</v>
      </c>
      <c r="E26" s="21">
        <v>0</v>
      </c>
      <c r="F26" s="22">
        <f>D26*E26</f>
        <v>0</v>
      </c>
    </row>
    <row r="27" spans="1:6" x14ac:dyDescent="0.3">
      <c r="A27" s="16" t="s">
        <v>591</v>
      </c>
      <c r="B27" s="20" t="s">
        <v>592</v>
      </c>
      <c r="C27" s="16" t="s">
        <v>193</v>
      </c>
      <c r="D27" s="21">
        <v>0</v>
      </c>
      <c r="E27" s="21">
        <v>0</v>
      </c>
      <c r="F27" s="22">
        <f>D27*E27</f>
        <v>0</v>
      </c>
    </row>
    <row r="28" spans="1:6" x14ac:dyDescent="0.3">
      <c r="A28" s="16" t="s">
        <v>593</v>
      </c>
      <c r="B28" s="20" t="s">
        <v>594</v>
      </c>
      <c r="C28" s="16" t="s">
        <v>136</v>
      </c>
      <c r="D28" s="21">
        <v>0</v>
      </c>
      <c r="E28" s="21">
        <v>0</v>
      </c>
      <c r="F28" s="22">
        <f>D28*E28</f>
        <v>0</v>
      </c>
    </row>
    <row r="29" spans="1:6" x14ac:dyDescent="0.3">
      <c r="A29" s="16" t="s">
        <v>595</v>
      </c>
      <c r="B29" s="20" t="s">
        <v>596</v>
      </c>
      <c r="C29" s="16" t="s">
        <v>193</v>
      </c>
      <c r="D29" s="21">
        <v>1</v>
      </c>
      <c r="E29" s="21">
        <v>0</v>
      </c>
      <c r="F29" s="22">
        <f>D29*E29</f>
        <v>0</v>
      </c>
    </row>
    <row r="30" spans="1:6" x14ac:dyDescent="0.3">
      <c r="A30" s="16" t="s">
        <v>597</v>
      </c>
      <c r="B30" s="20" t="s">
        <v>598</v>
      </c>
      <c r="C30" s="16" t="s">
        <v>193</v>
      </c>
      <c r="D30" s="21">
        <v>1</v>
      </c>
      <c r="E30" s="21">
        <v>0</v>
      </c>
      <c r="F30" s="22">
        <f>D30*E30</f>
        <v>0</v>
      </c>
    </row>
    <row r="31" spans="1:6" x14ac:dyDescent="0.3">
      <c r="A31" s="23"/>
      <c r="B31" s="18" t="s">
        <v>599</v>
      </c>
      <c r="C31" s="23"/>
      <c r="D31" s="23"/>
      <c r="E31" s="23"/>
      <c r="F31" s="24">
        <f>SUM(F26:F30)</f>
        <v>0</v>
      </c>
    </row>
    <row r="33" spans="1:6" x14ac:dyDescent="0.3">
      <c r="A33" s="86" t="s">
        <v>600</v>
      </c>
      <c r="B33" s="86"/>
      <c r="C33" s="86"/>
      <c r="D33" s="86"/>
      <c r="E33" s="86"/>
      <c r="F33" s="86"/>
    </row>
    <row r="34" spans="1:6" x14ac:dyDescent="0.3">
      <c r="A34" s="16" t="s">
        <v>601</v>
      </c>
      <c r="B34" s="20" t="s">
        <v>602</v>
      </c>
      <c r="C34" s="16" t="s">
        <v>193</v>
      </c>
      <c r="D34" s="21">
        <v>0</v>
      </c>
      <c r="E34" s="21">
        <v>0</v>
      </c>
      <c r="F34" s="22">
        <f>D34*E34</f>
        <v>0</v>
      </c>
    </row>
    <row r="35" spans="1:6" x14ac:dyDescent="0.3">
      <c r="A35" s="16" t="s">
        <v>603</v>
      </c>
      <c r="B35" s="20" t="s">
        <v>604</v>
      </c>
      <c r="C35" s="16" t="s">
        <v>193</v>
      </c>
      <c r="D35" s="21">
        <v>0</v>
      </c>
      <c r="E35" s="21">
        <v>0</v>
      </c>
      <c r="F35" s="22">
        <f>D35*E35</f>
        <v>0</v>
      </c>
    </row>
    <row r="36" spans="1:6" x14ac:dyDescent="0.3">
      <c r="A36" s="16" t="s">
        <v>605</v>
      </c>
      <c r="B36" s="20" t="s">
        <v>606</v>
      </c>
      <c r="C36" s="16" t="s">
        <v>193</v>
      </c>
      <c r="D36" s="21">
        <v>0</v>
      </c>
      <c r="E36" s="21">
        <v>0</v>
      </c>
      <c r="F36" s="22">
        <f>D36*E36</f>
        <v>0</v>
      </c>
    </row>
    <row r="37" spans="1:6" x14ac:dyDescent="0.3">
      <c r="A37" s="23"/>
      <c r="B37" s="18" t="s">
        <v>607</v>
      </c>
      <c r="C37" s="23"/>
      <c r="D37" s="23"/>
      <c r="E37" s="23"/>
      <c r="F37" s="24">
        <f>SUM(F34:F36)</f>
        <v>0</v>
      </c>
    </row>
    <row r="39" spans="1:6" x14ac:dyDescent="0.3">
      <c r="A39" s="23"/>
      <c r="B39" s="1" t="s">
        <v>608</v>
      </c>
      <c r="C39" s="23"/>
      <c r="D39" s="23"/>
      <c r="E39" s="23"/>
      <c r="F39" s="25">
        <f>SUM(F16,F23,F31,F37)</f>
        <v>0</v>
      </c>
    </row>
    <row r="41" spans="1:6" x14ac:dyDescent="0.3">
      <c r="A41" s="23"/>
      <c r="B41" s="1" t="s">
        <v>77</v>
      </c>
      <c r="C41" s="23"/>
      <c r="D41" s="23"/>
      <c r="E41" s="23"/>
      <c r="F41" s="10">
        <f>F39*0.15</f>
        <v>0</v>
      </c>
    </row>
    <row r="42" spans="1:6" x14ac:dyDescent="0.3">
      <c r="A42" s="23"/>
      <c r="B42" s="1" t="s">
        <v>174</v>
      </c>
      <c r="C42" s="23"/>
      <c r="D42" s="23"/>
      <c r="E42" s="23"/>
      <c r="F42" s="10">
        <f>F39+F39*0.15</f>
        <v>0</v>
      </c>
    </row>
  </sheetData>
  <mergeCells count="9">
    <mergeCell ref="A8:F8"/>
    <mergeCell ref="A18:F18"/>
    <mergeCell ref="A25:F25"/>
    <mergeCell ref="A33:F33"/>
    <mergeCell ref="A1:F1"/>
    <mergeCell ref="A2:F2"/>
    <mergeCell ref="A3:C3"/>
    <mergeCell ref="D3:F3"/>
    <mergeCell ref="A5:D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0"/>
  <sheetViews>
    <sheetView showGridLines="0" topLeftCell="A3" workbookViewId="0">
      <selection activeCell="A7" sqref="A7"/>
    </sheetView>
  </sheetViews>
  <sheetFormatPr defaultColWidth="8.6640625" defaultRowHeight="13.8" x14ac:dyDescent="0.25"/>
  <cols>
    <col min="1" max="1" width="6" style="55" customWidth="1"/>
    <col min="2" max="2" width="51.33203125" style="55" customWidth="1"/>
    <col min="3" max="4" width="8" style="55" customWidth="1"/>
    <col min="5" max="5" width="18" style="55" customWidth="1"/>
    <col min="6" max="6" width="16.44140625" style="55" customWidth="1"/>
    <col min="7" max="16384" width="8.6640625" style="55"/>
  </cols>
  <sheetData>
    <row r="1" spans="1:6" ht="17.399999999999999" x14ac:dyDescent="0.25">
      <c r="A1" s="89" t="s">
        <v>609</v>
      </c>
      <c r="B1" s="89"/>
      <c r="C1" s="89"/>
      <c r="D1" s="89"/>
      <c r="E1" s="89"/>
      <c r="F1" s="89"/>
    </row>
    <row r="2" spans="1:6" x14ac:dyDescent="0.25">
      <c r="A2" s="90" t="s">
        <v>610</v>
      </c>
      <c r="B2" s="90"/>
      <c r="C2" s="90"/>
      <c r="D2" s="90"/>
      <c r="E2" s="90"/>
      <c r="F2" s="90"/>
    </row>
    <row r="3" spans="1:6" x14ac:dyDescent="0.25">
      <c r="A3" s="91" t="s">
        <v>125</v>
      </c>
      <c r="B3" s="91"/>
      <c r="C3" s="91"/>
      <c r="D3" s="92" t="s">
        <v>126</v>
      </c>
      <c r="E3" s="92"/>
      <c r="F3" s="92"/>
    </row>
    <row r="5" spans="1:6" ht="37.950000000000003" customHeight="1" x14ac:dyDescent="0.25">
      <c r="A5" s="108" t="s">
        <v>611</v>
      </c>
      <c r="B5" s="108"/>
      <c r="C5" s="108"/>
      <c r="D5" s="108"/>
      <c r="E5" s="56"/>
      <c r="F5" s="56"/>
    </row>
    <row r="7" spans="1:6" ht="24" x14ac:dyDescent="0.25">
      <c r="A7" s="27" t="s">
        <v>128</v>
      </c>
      <c r="B7" s="27" t="s">
        <v>129</v>
      </c>
      <c r="C7" s="27" t="s">
        <v>130</v>
      </c>
      <c r="D7" s="27" t="s">
        <v>131</v>
      </c>
      <c r="E7" s="27" t="s">
        <v>132</v>
      </c>
      <c r="F7" s="27" t="s">
        <v>60</v>
      </c>
    </row>
    <row r="8" spans="1:6" x14ac:dyDescent="0.25">
      <c r="A8" s="86" t="s">
        <v>612</v>
      </c>
      <c r="B8" s="86"/>
      <c r="C8" s="86"/>
      <c r="D8" s="86"/>
      <c r="E8" s="86"/>
      <c r="F8" s="86"/>
    </row>
    <row r="9" spans="1:6" x14ac:dyDescent="0.25">
      <c r="A9" s="16" t="s">
        <v>613</v>
      </c>
      <c r="B9" s="20" t="s">
        <v>614</v>
      </c>
      <c r="C9" s="16" t="s">
        <v>193</v>
      </c>
      <c r="D9" s="21">
        <v>1</v>
      </c>
      <c r="E9" s="21">
        <v>0</v>
      </c>
      <c r="F9" s="22">
        <f>D9*E9</f>
        <v>0</v>
      </c>
    </row>
    <row r="10" spans="1:6" x14ac:dyDescent="0.25">
      <c r="A10" s="16" t="s">
        <v>615</v>
      </c>
      <c r="B10" s="20" t="s">
        <v>616</v>
      </c>
      <c r="C10" s="16" t="s">
        <v>193</v>
      </c>
      <c r="D10" s="21">
        <v>1</v>
      </c>
      <c r="E10" s="21">
        <v>0</v>
      </c>
      <c r="F10" s="22">
        <f>D10*E10</f>
        <v>0</v>
      </c>
    </row>
    <row r="11" spans="1:6" x14ac:dyDescent="0.25">
      <c r="A11" s="16" t="s">
        <v>617</v>
      </c>
      <c r="B11" s="20" t="s">
        <v>618</v>
      </c>
      <c r="C11" s="16" t="s">
        <v>136</v>
      </c>
      <c r="D11" s="21">
        <v>1</v>
      </c>
      <c r="E11" s="21">
        <v>0</v>
      </c>
      <c r="F11" s="22">
        <f>D11*E11</f>
        <v>0</v>
      </c>
    </row>
    <row r="12" spans="1:6" x14ac:dyDescent="0.25">
      <c r="A12" s="16" t="s">
        <v>619</v>
      </c>
      <c r="B12" s="20" t="s">
        <v>620</v>
      </c>
      <c r="C12" s="16" t="s">
        <v>136</v>
      </c>
      <c r="D12" s="21">
        <v>1</v>
      </c>
      <c r="E12" s="21">
        <v>0</v>
      </c>
      <c r="F12" s="22">
        <f>D12*E12</f>
        <v>0</v>
      </c>
    </row>
    <row r="13" spans="1:6" x14ac:dyDescent="0.25">
      <c r="A13" s="16" t="s">
        <v>621</v>
      </c>
      <c r="B13" s="20" t="s">
        <v>622</v>
      </c>
      <c r="C13" s="16" t="s">
        <v>193</v>
      </c>
      <c r="D13" s="21">
        <v>1</v>
      </c>
      <c r="E13" s="21">
        <v>0</v>
      </c>
      <c r="F13" s="22">
        <f>D13*E13</f>
        <v>0</v>
      </c>
    </row>
    <row r="14" spans="1:6" x14ac:dyDescent="0.25">
      <c r="A14" s="57"/>
      <c r="B14" s="18" t="s">
        <v>623</v>
      </c>
      <c r="C14" s="57"/>
      <c r="D14" s="57"/>
      <c r="E14" s="57"/>
      <c r="F14" s="24">
        <f>SUM(F9:F13)</f>
        <v>0</v>
      </c>
    </row>
    <row r="16" spans="1:6" x14ac:dyDescent="0.25">
      <c r="A16" s="86" t="s">
        <v>624</v>
      </c>
      <c r="B16" s="86"/>
      <c r="C16" s="86"/>
      <c r="D16" s="86"/>
      <c r="E16" s="86"/>
      <c r="F16" s="86"/>
    </row>
    <row r="17" spans="1:6" x14ac:dyDescent="0.25">
      <c r="A17" s="16" t="s">
        <v>625</v>
      </c>
      <c r="B17" s="20" t="s">
        <v>626</v>
      </c>
      <c r="C17" s="16" t="s">
        <v>193</v>
      </c>
      <c r="D17" s="21">
        <v>1</v>
      </c>
      <c r="E17" s="21">
        <v>0</v>
      </c>
      <c r="F17" s="22">
        <f t="shared" ref="F17:F22" si="0">D17*E17</f>
        <v>0</v>
      </c>
    </row>
    <row r="18" spans="1:6" x14ac:dyDescent="0.25">
      <c r="A18" s="16" t="s">
        <v>627</v>
      </c>
      <c r="B18" s="20" t="s">
        <v>628</v>
      </c>
      <c r="C18" s="16" t="s">
        <v>193</v>
      </c>
      <c r="D18" s="21">
        <v>6</v>
      </c>
      <c r="E18" s="21">
        <v>0</v>
      </c>
      <c r="F18" s="22">
        <f t="shared" si="0"/>
        <v>0</v>
      </c>
    </row>
    <row r="19" spans="1:6" x14ac:dyDescent="0.25">
      <c r="A19" s="16" t="s">
        <v>629</v>
      </c>
      <c r="B19" s="20" t="s">
        <v>630</v>
      </c>
      <c r="C19" s="16" t="s">
        <v>193</v>
      </c>
      <c r="D19" s="21">
        <v>6</v>
      </c>
      <c r="E19" s="21">
        <v>0</v>
      </c>
      <c r="F19" s="22">
        <f t="shared" si="0"/>
        <v>0</v>
      </c>
    </row>
    <row r="20" spans="1:6" x14ac:dyDescent="0.25">
      <c r="A20" s="16" t="s">
        <v>631</v>
      </c>
      <c r="B20" s="20" t="s">
        <v>632</v>
      </c>
      <c r="C20" s="16" t="s">
        <v>136</v>
      </c>
      <c r="D20" s="21">
        <v>1</v>
      </c>
      <c r="E20" s="21">
        <v>0</v>
      </c>
      <c r="F20" s="22">
        <f t="shared" si="0"/>
        <v>0</v>
      </c>
    </row>
    <row r="21" spans="1:6" ht="22.8" x14ac:dyDescent="0.25">
      <c r="A21" s="16" t="s">
        <v>633</v>
      </c>
      <c r="B21" s="20" t="s">
        <v>634</v>
      </c>
      <c r="C21" s="16" t="s">
        <v>193</v>
      </c>
      <c r="D21" s="21">
        <v>0</v>
      </c>
      <c r="E21" s="21">
        <v>0</v>
      </c>
      <c r="F21" s="22">
        <f t="shared" si="0"/>
        <v>0</v>
      </c>
    </row>
    <row r="22" spans="1:6" ht="22.8" x14ac:dyDescent="0.25">
      <c r="A22" s="16" t="s">
        <v>635</v>
      </c>
      <c r="B22" s="20" t="s">
        <v>636</v>
      </c>
      <c r="C22" s="16" t="s">
        <v>136</v>
      </c>
      <c r="D22" s="21">
        <v>1</v>
      </c>
      <c r="E22" s="21">
        <v>0</v>
      </c>
      <c r="F22" s="22">
        <f t="shared" si="0"/>
        <v>0</v>
      </c>
    </row>
    <row r="23" spans="1:6" x14ac:dyDescent="0.25">
      <c r="A23" s="57"/>
      <c r="B23" s="18" t="s">
        <v>637</v>
      </c>
      <c r="C23" s="57"/>
      <c r="D23" s="57"/>
      <c r="E23" s="57"/>
      <c r="F23" s="24">
        <f>SUM(F17:F22)</f>
        <v>0</v>
      </c>
    </row>
    <row r="25" spans="1:6" x14ac:dyDescent="0.25">
      <c r="A25" s="86" t="s">
        <v>638</v>
      </c>
      <c r="B25" s="86"/>
      <c r="C25" s="86"/>
      <c r="D25" s="86"/>
      <c r="E25" s="86"/>
      <c r="F25" s="86"/>
    </row>
    <row r="26" spans="1:6" x14ac:dyDescent="0.25">
      <c r="A26" s="16" t="s">
        <v>639</v>
      </c>
      <c r="B26" s="20" t="s">
        <v>640</v>
      </c>
      <c r="C26" s="16" t="s">
        <v>193</v>
      </c>
      <c r="D26" s="21">
        <v>2</v>
      </c>
      <c r="E26" s="21">
        <v>0</v>
      </c>
      <c r="F26" s="22">
        <f>D26*E26</f>
        <v>0</v>
      </c>
    </row>
    <row r="27" spans="1:6" x14ac:dyDescent="0.25">
      <c r="A27" s="16" t="s">
        <v>641</v>
      </c>
      <c r="B27" s="20" t="s">
        <v>642</v>
      </c>
      <c r="C27" s="16" t="s">
        <v>193</v>
      </c>
      <c r="D27" s="21">
        <v>2</v>
      </c>
      <c r="E27" s="21">
        <v>0</v>
      </c>
      <c r="F27" s="22">
        <f>D27*E27</f>
        <v>0</v>
      </c>
    </row>
    <row r="28" spans="1:6" x14ac:dyDescent="0.25">
      <c r="A28" s="16" t="s">
        <v>643</v>
      </c>
      <c r="B28" s="20" t="s">
        <v>644</v>
      </c>
      <c r="C28" s="16" t="s">
        <v>136</v>
      </c>
      <c r="D28" s="21">
        <v>2</v>
      </c>
      <c r="E28" s="21">
        <v>0</v>
      </c>
      <c r="F28" s="22">
        <f>D28*E28</f>
        <v>0</v>
      </c>
    </row>
    <row r="29" spans="1:6" x14ac:dyDescent="0.25">
      <c r="A29" s="57"/>
      <c r="B29" s="18" t="s">
        <v>645</v>
      </c>
      <c r="C29" s="57"/>
      <c r="D29" s="57"/>
      <c r="E29" s="57"/>
      <c r="F29" s="24">
        <f>SUM(F26:F28)</f>
        <v>0</v>
      </c>
    </row>
    <row r="31" spans="1:6" x14ac:dyDescent="0.25">
      <c r="A31" s="86" t="s">
        <v>646</v>
      </c>
      <c r="B31" s="86"/>
      <c r="C31" s="86"/>
      <c r="D31" s="86"/>
      <c r="E31" s="86"/>
      <c r="F31" s="86"/>
    </row>
    <row r="32" spans="1:6" x14ac:dyDescent="0.25">
      <c r="A32" s="16" t="s">
        <v>647</v>
      </c>
      <c r="B32" s="20" t="s">
        <v>648</v>
      </c>
      <c r="C32" s="16" t="s">
        <v>136</v>
      </c>
      <c r="D32" s="21">
        <v>0</v>
      </c>
      <c r="E32" s="21">
        <v>0</v>
      </c>
      <c r="F32" s="22">
        <f>D32*E32</f>
        <v>0</v>
      </c>
    </row>
    <row r="33" spans="1:6" ht="22.8" x14ac:dyDescent="0.25">
      <c r="A33" s="16" t="s">
        <v>649</v>
      </c>
      <c r="B33" s="20" t="s">
        <v>650</v>
      </c>
      <c r="C33" s="16" t="s">
        <v>136</v>
      </c>
      <c r="D33" s="21">
        <v>0</v>
      </c>
      <c r="E33" s="21">
        <v>0</v>
      </c>
      <c r="F33" s="22">
        <f>D33*E33</f>
        <v>0</v>
      </c>
    </row>
    <row r="34" spans="1:6" x14ac:dyDescent="0.25">
      <c r="A34" s="16" t="s">
        <v>651</v>
      </c>
      <c r="B34" s="20" t="s">
        <v>652</v>
      </c>
      <c r="C34" s="16" t="s">
        <v>136</v>
      </c>
      <c r="D34" s="21">
        <v>0</v>
      </c>
      <c r="E34" s="21">
        <v>0</v>
      </c>
      <c r="F34" s="22">
        <f>D34*E34</f>
        <v>0</v>
      </c>
    </row>
    <row r="35" spans="1:6" x14ac:dyDescent="0.25">
      <c r="A35" s="57"/>
      <c r="B35" s="18" t="s">
        <v>653</v>
      </c>
      <c r="C35" s="57"/>
      <c r="D35" s="57"/>
      <c r="E35" s="57"/>
      <c r="F35" s="24">
        <f>SUM(F32:F34)</f>
        <v>0</v>
      </c>
    </row>
    <row r="37" spans="1:6" x14ac:dyDescent="0.25">
      <c r="A37" s="57"/>
      <c r="B37" s="1" t="s">
        <v>654</v>
      </c>
      <c r="C37" s="57"/>
      <c r="D37" s="57"/>
      <c r="E37" s="57"/>
      <c r="F37" s="25">
        <f>SUM(F14,F23,F29,F35)</f>
        <v>0</v>
      </c>
    </row>
    <row r="39" spans="1:6" x14ac:dyDescent="0.25">
      <c r="A39" s="57"/>
      <c r="B39" s="1" t="s">
        <v>77</v>
      </c>
      <c r="C39" s="57"/>
      <c r="D39" s="57"/>
      <c r="E39" s="57"/>
      <c r="F39" s="10">
        <f>F37*0.15</f>
        <v>0</v>
      </c>
    </row>
    <row r="40" spans="1:6" x14ac:dyDescent="0.25">
      <c r="A40" s="57"/>
      <c r="B40" s="1" t="s">
        <v>174</v>
      </c>
      <c r="C40" s="57"/>
      <c r="D40" s="57"/>
      <c r="E40" s="57"/>
      <c r="F40" s="10">
        <f>F37+F37*0.15</f>
        <v>0</v>
      </c>
    </row>
  </sheetData>
  <mergeCells count="9">
    <mergeCell ref="A8:F8"/>
    <mergeCell ref="A16:F16"/>
    <mergeCell ref="A25:F25"/>
    <mergeCell ref="A31:F31"/>
    <mergeCell ref="A1:F1"/>
    <mergeCell ref="A2:F2"/>
    <mergeCell ref="A3:C3"/>
    <mergeCell ref="D3:F3"/>
    <mergeCell ref="A5:D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B40CC-4EBF-FA43-B104-953E06ED42B1}">
  <dimension ref="A1:F78"/>
  <sheetViews>
    <sheetView showGridLines="0" topLeftCell="A27" workbookViewId="0">
      <selection activeCell="K7" sqref="K7"/>
    </sheetView>
  </sheetViews>
  <sheetFormatPr defaultColWidth="8.6640625" defaultRowHeight="13.8" x14ac:dyDescent="0.25"/>
  <cols>
    <col min="1" max="1" width="6" style="55" customWidth="1"/>
    <col min="2" max="2" width="68" style="55" customWidth="1"/>
    <col min="3" max="3" width="8" style="59" customWidth="1"/>
    <col min="4" max="4" width="8" style="63" customWidth="1"/>
    <col min="5" max="5" width="15.77734375" style="63" bestFit="1" customWidth="1"/>
    <col min="6" max="6" width="16.44140625" style="63" customWidth="1"/>
    <col min="7" max="16384" width="8.6640625" style="55"/>
  </cols>
  <sheetData>
    <row r="1" spans="1:6" ht="17.399999999999999" x14ac:dyDescent="0.25">
      <c r="A1" s="89" t="s">
        <v>754</v>
      </c>
      <c r="B1" s="89"/>
      <c r="C1" s="89"/>
      <c r="D1" s="89"/>
      <c r="E1" s="89"/>
      <c r="F1" s="89"/>
    </row>
    <row r="2" spans="1:6" x14ac:dyDescent="0.25">
      <c r="A2" s="90" t="s">
        <v>756</v>
      </c>
      <c r="B2" s="90"/>
      <c r="C2" s="90"/>
      <c r="D2" s="90"/>
      <c r="E2" s="90"/>
      <c r="F2" s="90"/>
    </row>
    <row r="3" spans="1:6" x14ac:dyDescent="0.25">
      <c r="A3" s="91" t="s">
        <v>125</v>
      </c>
      <c r="B3" s="91"/>
      <c r="C3" s="91"/>
      <c r="D3" s="92" t="s">
        <v>126</v>
      </c>
      <c r="E3" s="92"/>
      <c r="F3" s="92"/>
    </row>
    <row r="5" spans="1:6" s="54" customFormat="1" ht="37.950000000000003" customHeight="1" x14ac:dyDescent="0.2">
      <c r="A5" s="87" t="s">
        <v>655</v>
      </c>
      <c r="B5" s="87"/>
      <c r="C5" s="87"/>
      <c r="D5" s="87"/>
      <c r="E5" s="87"/>
      <c r="F5" s="87"/>
    </row>
    <row r="6" spans="1:6" s="54" customFormat="1" ht="11.4" x14ac:dyDescent="0.2">
      <c r="C6" s="60"/>
      <c r="D6" s="64"/>
      <c r="E6" s="64"/>
      <c r="F6" s="64"/>
    </row>
    <row r="7" spans="1:6" s="54" customFormat="1" ht="24" x14ac:dyDescent="0.2">
      <c r="A7" s="27" t="s">
        <v>128</v>
      </c>
      <c r="B7" s="27" t="s">
        <v>129</v>
      </c>
      <c r="C7" s="27" t="s">
        <v>130</v>
      </c>
      <c r="D7" s="65" t="s">
        <v>131</v>
      </c>
      <c r="E7" s="65" t="s">
        <v>132</v>
      </c>
      <c r="F7" s="65" t="s">
        <v>60</v>
      </c>
    </row>
    <row r="8" spans="1:6" s="66" customFormat="1" ht="16.05" customHeight="1" x14ac:dyDescent="0.25">
      <c r="A8" s="86" t="s">
        <v>757</v>
      </c>
      <c r="B8" s="86"/>
      <c r="C8" s="86"/>
      <c r="D8" s="86"/>
      <c r="E8" s="86"/>
      <c r="F8" s="86"/>
    </row>
    <row r="9" spans="1:6" s="54" customFormat="1" ht="36" customHeight="1" x14ac:dyDescent="0.2">
      <c r="A9" s="58" t="s">
        <v>656</v>
      </c>
      <c r="B9" s="58" t="s">
        <v>657</v>
      </c>
      <c r="C9" s="16" t="s">
        <v>193</v>
      </c>
      <c r="D9" s="21">
        <v>1</v>
      </c>
      <c r="E9" s="21">
        <v>0</v>
      </c>
      <c r="F9" s="22">
        <f>D9*E9</f>
        <v>0</v>
      </c>
    </row>
    <row r="10" spans="1:6" s="54" customFormat="1" ht="31.05" customHeight="1" x14ac:dyDescent="0.2">
      <c r="A10" s="58" t="s">
        <v>658</v>
      </c>
      <c r="B10" s="58" t="s">
        <v>659</v>
      </c>
      <c r="C10" s="16" t="s">
        <v>193</v>
      </c>
      <c r="D10" s="21">
        <v>1</v>
      </c>
      <c r="E10" s="21">
        <v>0</v>
      </c>
      <c r="F10" s="22">
        <f>D10*E10</f>
        <v>0</v>
      </c>
    </row>
    <row r="11" spans="1:6" s="54" customFormat="1" ht="22.8" x14ac:dyDescent="0.2">
      <c r="A11" s="58" t="s">
        <v>660</v>
      </c>
      <c r="B11" s="58" t="s">
        <v>661</v>
      </c>
      <c r="C11" s="16" t="s">
        <v>136</v>
      </c>
      <c r="D11" s="21">
        <v>1</v>
      </c>
      <c r="E11" s="21">
        <v>0</v>
      </c>
      <c r="F11" s="22">
        <f>D11*E11</f>
        <v>0</v>
      </c>
    </row>
    <row r="12" spans="1:6" s="54" customFormat="1" ht="22.8" x14ac:dyDescent="0.2">
      <c r="A12" s="58" t="s">
        <v>662</v>
      </c>
      <c r="B12" s="58" t="s">
        <v>663</v>
      </c>
      <c r="C12" s="16" t="s">
        <v>136</v>
      </c>
      <c r="D12" s="21">
        <v>1</v>
      </c>
      <c r="E12" s="21">
        <v>0</v>
      </c>
      <c r="F12" s="22">
        <f>D12*E12</f>
        <v>0</v>
      </c>
    </row>
    <row r="13" spans="1:6" s="54" customFormat="1" ht="22.8" x14ac:dyDescent="0.2">
      <c r="A13" s="58" t="s">
        <v>664</v>
      </c>
      <c r="B13" s="58" t="s">
        <v>665</v>
      </c>
      <c r="C13" s="16" t="s">
        <v>193</v>
      </c>
      <c r="D13" s="21">
        <v>1</v>
      </c>
      <c r="E13" s="21">
        <v>0</v>
      </c>
      <c r="F13" s="22">
        <f>D13*E13</f>
        <v>0</v>
      </c>
    </row>
    <row r="14" spans="1:6" s="66" customFormat="1" ht="13.2" x14ac:dyDescent="0.25">
      <c r="A14" s="3"/>
      <c r="B14" s="1" t="s">
        <v>623</v>
      </c>
      <c r="C14" s="4"/>
      <c r="D14" s="6"/>
      <c r="E14" s="6"/>
      <c r="F14" s="10">
        <f>SUM(F9:F13)</f>
        <v>0</v>
      </c>
    </row>
    <row r="15" spans="1:6" s="54" customFormat="1" ht="11.4" x14ac:dyDescent="0.2">
      <c r="C15" s="60"/>
      <c r="D15" s="64"/>
      <c r="E15" s="64"/>
      <c r="F15" s="64"/>
    </row>
    <row r="16" spans="1:6" s="67" customFormat="1" ht="15" customHeight="1" x14ac:dyDescent="0.25">
      <c r="A16" s="86" t="s">
        <v>666</v>
      </c>
      <c r="B16" s="86"/>
      <c r="C16" s="86"/>
      <c r="D16" s="86"/>
      <c r="E16" s="86"/>
      <c r="F16" s="86"/>
    </row>
    <row r="17" spans="1:6" s="61" customFormat="1" ht="34.200000000000003" x14ac:dyDescent="0.3">
      <c r="A17" s="58" t="s">
        <v>667</v>
      </c>
      <c r="B17" s="58" t="s">
        <v>668</v>
      </c>
      <c r="C17" s="71" t="s">
        <v>136</v>
      </c>
      <c r="D17" s="72">
        <v>1</v>
      </c>
      <c r="E17" s="21">
        <v>0</v>
      </c>
      <c r="F17" s="72">
        <f t="shared" ref="F17:F22" si="0">D17*E17</f>
        <v>0</v>
      </c>
    </row>
    <row r="18" spans="1:6" s="61" customFormat="1" ht="22.8" x14ac:dyDescent="0.3">
      <c r="A18" s="58" t="s">
        <v>669</v>
      </c>
      <c r="B18" s="58" t="s">
        <v>670</v>
      </c>
      <c r="C18" s="71" t="s">
        <v>136</v>
      </c>
      <c r="D18" s="72">
        <v>1</v>
      </c>
      <c r="E18" s="21">
        <v>0</v>
      </c>
      <c r="F18" s="72">
        <f t="shared" si="0"/>
        <v>0</v>
      </c>
    </row>
    <row r="19" spans="1:6" s="61" customFormat="1" ht="22.8" x14ac:dyDescent="0.3">
      <c r="A19" s="58" t="s">
        <v>671</v>
      </c>
      <c r="B19" s="58" t="s">
        <v>672</v>
      </c>
      <c r="C19" s="71" t="s">
        <v>136</v>
      </c>
      <c r="D19" s="72">
        <v>1</v>
      </c>
      <c r="E19" s="21">
        <v>0</v>
      </c>
      <c r="F19" s="72">
        <f t="shared" si="0"/>
        <v>0</v>
      </c>
    </row>
    <row r="20" spans="1:6" s="61" customFormat="1" ht="22.8" x14ac:dyDescent="0.3">
      <c r="A20" s="58" t="s">
        <v>673</v>
      </c>
      <c r="B20" s="58" t="s">
        <v>674</v>
      </c>
      <c r="C20" s="71" t="s">
        <v>136</v>
      </c>
      <c r="D20" s="72">
        <v>1</v>
      </c>
      <c r="E20" s="21">
        <v>0</v>
      </c>
      <c r="F20" s="72">
        <f t="shared" si="0"/>
        <v>0</v>
      </c>
    </row>
    <row r="21" spans="1:6" s="61" customFormat="1" ht="18" customHeight="1" x14ac:dyDescent="0.3">
      <c r="A21" s="58" t="s">
        <v>675</v>
      </c>
      <c r="B21" s="58" t="s">
        <v>676</v>
      </c>
      <c r="C21" s="71" t="s">
        <v>136</v>
      </c>
      <c r="D21" s="72">
        <v>1</v>
      </c>
      <c r="E21" s="21">
        <v>0</v>
      </c>
      <c r="F21" s="72">
        <f t="shared" si="0"/>
        <v>0</v>
      </c>
    </row>
    <row r="22" spans="1:6" s="61" customFormat="1" ht="11.4" x14ac:dyDescent="0.3">
      <c r="A22" s="58" t="s">
        <v>677</v>
      </c>
      <c r="B22" s="58" t="s">
        <v>678</v>
      </c>
      <c r="C22" s="71" t="s">
        <v>136</v>
      </c>
      <c r="D22" s="72">
        <v>1</v>
      </c>
      <c r="E22" s="21">
        <v>0</v>
      </c>
      <c r="F22" s="72">
        <f t="shared" si="0"/>
        <v>0</v>
      </c>
    </row>
    <row r="23" spans="1:6" s="76" customFormat="1" ht="13.2" x14ac:dyDescent="0.3">
      <c r="A23" s="73"/>
      <c r="B23" s="73" t="s">
        <v>679</v>
      </c>
      <c r="C23" s="74"/>
      <c r="D23" s="75"/>
      <c r="E23" s="75"/>
      <c r="F23" s="75">
        <f>SUM(F17:F22)</f>
        <v>0</v>
      </c>
    </row>
    <row r="24" spans="1:6" s="54" customFormat="1" ht="11.4" x14ac:dyDescent="0.2">
      <c r="C24" s="60"/>
      <c r="D24" s="64"/>
      <c r="E24" s="64"/>
      <c r="F24" s="64"/>
    </row>
    <row r="25" spans="1:6" s="66" customFormat="1" ht="15" customHeight="1" x14ac:dyDescent="0.25">
      <c r="A25" s="86" t="s">
        <v>680</v>
      </c>
      <c r="B25" s="86"/>
      <c r="C25" s="86"/>
      <c r="D25" s="86"/>
      <c r="E25" s="86"/>
      <c r="F25" s="86"/>
    </row>
    <row r="26" spans="1:6" s="62" customFormat="1" ht="22.8" x14ac:dyDescent="0.3">
      <c r="A26" s="20" t="s">
        <v>681</v>
      </c>
      <c r="B26" s="20" t="s">
        <v>682</v>
      </c>
      <c r="C26" s="71" t="s">
        <v>136</v>
      </c>
      <c r="D26" s="72">
        <v>1</v>
      </c>
      <c r="E26" s="21">
        <v>0</v>
      </c>
      <c r="F26" s="72">
        <f t="shared" ref="F26:F31" si="1">D26*E26</f>
        <v>0</v>
      </c>
    </row>
    <row r="27" spans="1:6" s="62" customFormat="1" ht="28.95" customHeight="1" x14ac:dyDescent="0.3">
      <c r="A27" s="20" t="s">
        <v>683</v>
      </c>
      <c r="B27" s="20" t="s">
        <v>684</v>
      </c>
      <c r="C27" s="71" t="s">
        <v>136</v>
      </c>
      <c r="D27" s="72">
        <v>1</v>
      </c>
      <c r="E27" s="21">
        <v>0</v>
      </c>
      <c r="F27" s="72">
        <f t="shared" si="1"/>
        <v>0</v>
      </c>
    </row>
    <row r="28" spans="1:6" s="62" customFormat="1" ht="22.8" x14ac:dyDescent="0.3">
      <c r="A28" s="20" t="s">
        <v>685</v>
      </c>
      <c r="B28" s="20" t="s">
        <v>686</v>
      </c>
      <c r="C28" s="71" t="s">
        <v>136</v>
      </c>
      <c r="D28" s="72">
        <v>1</v>
      </c>
      <c r="E28" s="21">
        <v>0</v>
      </c>
      <c r="F28" s="72">
        <f t="shared" si="1"/>
        <v>0</v>
      </c>
    </row>
    <row r="29" spans="1:6" s="62" customFormat="1" ht="16.95" customHeight="1" x14ac:dyDescent="0.3">
      <c r="A29" s="20" t="s">
        <v>687</v>
      </c>
      <c r="B29" s="20" t="s">
        <v>688</v>
      </c>
      <c r="C29" s="71" t="s">
        <v>136</v>
      </c>
      <c r="D29" s="72">
        <v>1</v>
      </c>
      <c r="E29" s="21">
        <v>0</v>
      </c>
      <c r="F29" s="72">
        <f t="shared" si="1"/>
        <v>0</v>
      </c>
    </row>
    <row r="30" spans="1:6" s="62" customFormat="1" ht="22.8" x14ac:dyDescent="0.3">
      <c r="A30" s="20" t="s">
        <v>689</v>
      </c>
      <c r="B30" s="20" t="s">
        <v>690</v>
      </c>
      <c r="C30" s="71" t="s">
        <v>691</v>
      </c>
      <c r="D30" s="72">
        <v>1</v>
      </c>
      <c r="E30" s="21">
        <v>0</v>
      </c>
      <c r="F30" s="72">
        <f t="shared" si="1"/>
        <v>0</v>
      </c>
    </row>
    <row r="31" spans="1:6" s="62" customFormat="1" ht="11.4" x14ac:dyDescent="0.3">
      <c r="A31" s="20" t="s">
        <v>692</v>
      </c>
      <c r="B31" s="20" t="s">
        <v>693</v>
      </c>
      <c r="C31" s="71" t="s">
        <v>136</v>
      </c>
      <c r="D31" s="72">
        <v>1</v>
      </c>
      <c r="E31" s="21">
        <v>0</v>
      </c>
      <c r="F31" s="72">
        <f t="shared" si="1"/>
        <v>0</v>
      </c>
    </row>
    <row r="32" spans="1:6" s="77" customFormat="1" ht="13.2" x14ac:dyDescent="0.3">
      <c r="A32" s="78"/>
      <c r="B32" s="78" t="s">
        <v>694</v>
      </c>
      <c r="C32" s="74"/>
      <c r="D32" s="75"/>
      <c r="E32" s="75"/>
      <c r="F32" s="75">
        <f>SUM(F26:F31)</f>
        <v>0</v>
      </c>
    </row>
    <row r="33" spans="1:6" s="62" customFormat="1" x14ac:dyDescent="0.3">
      <c r="A33" s="68"/>
      <c r="B33" s="68"/>
      <c r="C33" s="69"/>
      <c r="D33" s="70"/>
      <c r="E33" s="70"/>
      <c r="F33" s="70"/>
    </row>
    <row r="34" spans="1:6" s="66" customFormat="1" ht="15" customHeight="1" x14ac:dyDescent="0.25">
      <c r="A34" s="86" t="s">
        <v>695</v>
      </c>
      <c r="B34" s="86"/>
      <c r="C34" s="86"/>
      <c r="D34" s="86"/>
      <c r="E34" s="86"/>
      <c r="F34" s="86"/>
    </row>
    <row r="35" spans="1:6" s="62" customFormat="1" ht="22.8" x14ac:dyDescent="0.3">
      <c r="A35" s="58" t="s">
        <v>696</v>
      </c>
      <c r="B35" s="58" t="s">
        <v>697</v>
      </c>
      <c r="C35" s="71" t="s">
        <v>136</v>
      </c>
      <c r="D35" s="72">
        <v>1</v>
      </c>
      <c r="E35" s="21">
        <v>0</v>
      </c>
      <c r="F35" s="72">
        <f>D35*E35</f>
        <v>0</v>
      </c>
    </row>
    <row r="36" spans="1:6" s="62" customFormat="1" ht="22.8" x14ac:dyDescent="0.3">
      <c r="A36" s="58" t="s">
        <v>698</v>
      </c>
      <c r="B36" s="58" t="s">
        <v>699</v>
      </c>
      <c r="C36" s="71" t="s">
        <v>136</v>
      </c>
      <c r="D36" s="72">
        <v>1</v>
      </c>
      <c r="E36" s="21">
        <v>0</v>
      </c>
      <c r="F36" s="72">
        <f>D36*E36</f>
        <v>0</v>
      </c>
    </row>
    <row r="37" spans="1:6" s="62" customFormat="1" ht="22.8" x14ac:dyDescent="0.3">
      <c r="A37" s="58" t="s">
        <v>700</v>
      </c>
      <c r="B37" s="58" t="s">
        <v>701</v>
      </c>
      <c r="C37" s="71" t="s">
        <v>136</v>
      </c>
      <c r="D37" s="72">
        <v>1</v>
      </c>
      <c r="E37" s="21">
        <v>0</v>
      </c>
      <c r="F37" s="72">
        <f>D37*E37</f>
        <v>0</v>
      </c>
    </row>
    <row r="38" spans="1:6" s="62" customFormat="1" ht="13.95" customHeight="1" x14ac:dyDescent="0.3">
      <c r="A38" s="58" t="s">
        <v>702</v>
      </c>
      <c r="B38" s="58" t="s">
        <v>703</v>
      </c>
      <c r="C38" s="71" t="s">
        <v>136</v>
      </c>
      <c r="D38" s="72">
        <v>1</v>
      </c>
      <c r="E38" s="21">
        <v>0</v>
      </c>
      <c r="F38" s="72">
        <f>D38*E38</f>
        <v>0</v>
      </c>
    </row>
    <row r="39" spans="1:6" s="62" customFormat="1" ht="22.8" x14ac:dyDescent="0.3">
      <c r="A39" s="58" t="s">
        <v>704</v>
      </c>
      <c r="B39" s="58" t="s">
        <v>705</v>
      </c>
      <c r="C39" s="71" t="s">
        <v>136</v>
      </c>
      <c r="D39" s="72">
        <v>1</v>
      </c>
      <c r="E39" s="21">
        <v>0</v>
      </c>
      <c r="F39" s="72">
        <f>D39*E39</f>
        <v>0</v>
      </c>
    </row>
    <row r="40" spans="1:6" s="77" customFormat="1" ht="13.2" x14ac:dyDescent="0.25">
      <c r="A40" s="79"/>
      <c r="B40" s="79" t="s">
        <v>706</v>
      </c>
      <c r="C40" s="80"/>
      <c r="D40" s="81"/>
      <c r="E40" s="81"/>
      <c r="F40" s="81">
        <f>SUM(F35:F39)</f>
        <v>0</v>
      </c>
    </row>
    <row r="41" spans="1:6" s="54" customFormat="1" ht="11.4" x14ac:dyDescent="0.2">
      <c r="C41" s="60"/>
      <c r="D41" s="64"/>
      <c r="E41" s="64"/>
      <c r="F41" s="64"/>
    </row>
    <row r="42" spans="1:6" s="66" customFormat="1" ht="16.05" customHeight="1" x14ac:dyDescent="0.25">
      <c r="A42" s="86" t="s">
        <v>707</v>
      </c>
      <c r="B42" s="86"/>
      <c r="C42" s="86"/>
      <c r="D42" s="86"/>
      <c r="E42" s="86"/>
      <c r="F42" s="86"/>
    </row>
    <row r="43" spans="1:6" s="62" customFormat="1" ht="25.05" customHeight="1" x14ac:dyDescent="0.3">
      <c r="A43" s="58" t="s">
        <v>708</v>
      </c>
      <c r="B43" s="58" t="s">
        <v>709</v>
      </c>
      <c r="C43" s="71" t="s">
        <v>136</v>
      </c>
      <c r="D43" s="72">
        <v>1</v>
      </c>
      <c r="E43" s="21">
        <v>0</v>
      </c>
      <c r="F43" s="72">
        <f>D43*E43</f>
        <v>0</v>
      </c>
    </row>
    <row r="44" spans="1:6" s="62" customFormat="1" ht="31.05" customHeight="1" x14ac:dyDescent="0.3">
      <c r="A44" s="58" t="s">
        <v>710</v>
      </c>
      <c r="B44" s="58" t="s">
        <v>711</v>
      </c>
      <c r="C44" s="71" t="s">
        <v>691</v>
      </c>
      <c r="D44" s="72">
        <v>1</v>
      </c>
      <c r="E44" s="21">
        <v>0</v>
      </c>
      <c r="F44" s="72">
        <f>D44*E44</f>
        <v>0</v>
      </c>
    </row>
    <row r="45" spans="1:6" s="62" customFormat="1" ht="22.8" x14ac:dyDescent="0.3">
      <c r="A45" s="58" t="s">
        <v>712</v>
      </c>
      <c r="B45" s="58" t="s">
        <v>713</v>
      </c>
      <c r="C45" s="71" t="s">
        <v>136</v>
      </c>
      <c r="D45" s="72">
        <v>1</v>
      </c>
      <c r="E45" s="21">
        <v>0</v>
      </c>
      <c r="F45" s="72">
        <f>D45*E45</f>
        <v>0</v>
      </c>
    </row>
    <row r="46" spans="1:6" s="62" customFormat="1" ht="22.8" x14ac:dyDescent="0.3">
      <c r="A46" s="58" t="s">
        <v>714</v>
      </c>
      <c r="B46" s="58" t="s">
        <v>715</v>
      </c>
      <c r="C46" s="71" t="s">
        <v>136</v>
      </c>
      <c r="D46" s="72">
        <v>1</v>
      </c>
      <c r="E46" s="21">
        <v>0</v>
      </c>
      <c r="F46" s="72">
        <f>D46*E46</f>
        <v>0</v>
      </c>
    </row>
    <row r="47" spans="1:6" s="62" customFormat="1" ht="28.05" customHeight="1" x14ac:dyDescent="0.3">
      <c r="A47" s="58" t="s">
        <v>716</v>
      </c>
      <c r="B47" s="58" t="s">
        <v>717</v>
      </c>
      <c r="C47" s="71" t="s">
        <v>718</v>
      </c>
      <c r="D47" s="72">
        <v>1</v>
      </c>
      <c r="E47" s="21">
        <v>0</v>
      </c>
      <c r="F47" s="72">
        <f>D47*E47</f>
        <v>0</v>
      </c>
    </row>
    <row r="48" spans="1:6" s="77" customFormat="1" ht="13.2" x14ac:dyDescent="0.3">
      <c r="A48" s="73"/>
      <c r="B48" s="73" t="s">
        <v>719</v>
      </c>
      <c r="C48" s="74"/>
      <c r="D48" s="75"/>
      <c r="E48" s="75"/>
      <c r="F48" s="75">
        <f>SUM(F43:F47)</f>
        <v>0</v>
      </c>
    </row>
    <row r="49" spans="1:6" s="54" customFormat="1" ht="11.4" x14ac:dyDescent="0.2">
      <c r="C49" s="60"/>
      <c r="D49" s="64"/>
      <c r="E49" s="64"/>
      <c r="F49" s="64"/>
    </row>
    <row r="50" spans="1:6" s="66" customFormat="1" ht="15" customHeight="1" x14ac:dyDescent="0.25">
      <c r="A50" s="86" t="s">
        <v>720</v>
      </c>
      <c r="B50" s="86"/>
      <c r="C50" s="86"/>
      <c r="D50" s="86"/>
      <c r="E50" s="86"/>
      <c r="F50" s="86"/>
    </row>
    <row r="51" spans="1:6" s="62" customFormat="1" ht="22.8" x14ac:dyDescent="0.3">
      <c r="A51" s="58" t="s">
        <v>721</v>
      </c>
      <c r="B51" s="58" t="s">
        <v>722</v>
      </c>
      <c r="C51" s="71" t="s">
        <v>136</v>
      </c>
      <c r="D51" s="72">
        <v>1</v>
      </c>
      <c r="E51" s="21">
        <v>0</v>
      </c>
      <c r="F51" s="72">
        <f>D51*E51</f>
        <v>0</v>
      </c>
    </row>
    <row r="52" spans="1:6" s="62" customFormat="1" ht="22.8" x14ac:dyDescent="0.3">
      <c r="A52" s="58" t="s">
        <v>723</v>
      </c>
      <c r="B52" s="58" t="s">
        <v>724</v>
      </c>
      <c r="C52" s="71" t="s">
        <v>136</v>
      </c>
      <c r="D52" s="72">
        <v>1</v>
      </c>
      <c r="E52" s="21">
        <v>0</v>
      </c>
      <c r="F52" s="72">
        <f>D52*E52</f>
        <v>0</v>
      </c>
    </row>
    <row r="53" spans="1:6" s="62" customFormat="1" ht="22.8" x14ac:dyDescent="0.3">
      <c r="A53" s="58" t="s">
        <v>725</v>
      </c>
      <c r="B53" s="58" t="s">
        <v>726</v>
      </c>
      <c r="C53" s="71" t="s">
        <v>136</v>
      </c>
      <c r="D53" s="72">
        <v>1</v>
      </c>
      <c r="E53" s="21">
        <v>0</v>
      </c>
      <c r="F53" s="72">
        <f>D53*E53</f>
        <v>0</v>
      </c>
    </row>
    <row r="54" spans="1:6" s="62" customFormat="1" ht="22.8" x14ac:dyDescent="0.3">
      <c r="A54" s="58" t="s">
        <v>727</v>
      </c>
      <c r="B54" s="58" t="s">
        <v>728</v>
      </c>
      <c r="C54" s="71" t="s">
        <v>136</v>
      </c>
      <c r="D54" s="72">
        <v>1</v>
      </c>
      <c r="E54" s="21">
        <v>0</v>
      </c>
      <c r="F54" s="72">
        <f>D54*E54</f>
        <v>0</v>
      </c>
    </row>
    <row r="55" spans="1:6" s="62" customFormat="1" ht="11.4" x14ac:dyDescent="0.3">
      <c r="A55" s="58" t="s">
        <v>729</v>
      </c>
      <c r="B55" s="58" t="s">
        <v>730</v>
      </c>
      <c r="C55" s="71" t="s">
        <v>136</v>
      </c>
      <c r="D55" s="72">
        <v>1</v>
      </c>
      <c r="E55" s="21">
        <v>0</v>
      </c>
      <c r="F55" s="72">
        <f>D55*E55</f>
        <v>0</v>
      </c>
    </row>
    <row r="56" spans="1:6" s="77" customFormat="1" ht="13.2" x14ac:dyDescent="0.3">
      <c r="A56" s="73"/>
      <c r="B56" s="73" t="s">
        <v>731</v>
      </c>
      <c r="C56" s="74"/>
      <c r="D56" s="75"/>
      <c r="E56" s="75"/>
      <c r="F56" s="75">
        <f>SUM(F51:F55)</f>
        <v>0</v>
      </c>
    </row>
    <row r="57" spans="1:6" s="54" customFormat="1" ht="11.4" x14ac:dyDescent="0.2">
      <c r="C57" s="60"/>
      <c r="D57" s="64"/>
      <c r="E57" s="64"/>
      <c r="F57" s="64"/>
    </row>
    <row r="58" spans="1:6" s="54" customFormat="1" ht="15" customHeight="1" x14ac:dyDescent="0.2">
      <c r="A58" s="88" t="s">
        <v>732</v>
      </c>
      <c r="B58" s="88"/>
      <c r="C58" s="88"/>
      <c r="D58" s="88"/>
      <c r="E58" s="88"/>
      <c r="F58" s="88"/>
    </row>
    <row r="59" spans="1:6" s="62" customFormat="1" ht="22.8" x14ac:dyDescent="0.3">
      <c r="A59" s="58" t="s">
        <v>733</v>
      </c>
      <c r="B59" s="58" t="s">
        <v>734</v>
      </c>
      <c r="C59" s="71" t="s">
        <v>136</v>
      </c>
      <c r="D59" s="72">
        <v>1</v>
      </c>
      <c r="E59" s="21">
        <v>0</v>
      </c>
      <c r="F59" s="72">
        <f>D59*E59</f>
        <v>0</v>
      </c>
    </row>
    <row r="60" spans="1:6" s="62" customFormat="1" ht="22.8" x14ac:dyDescent="0.3">
      <c r="A60" s="58" t="s">
        <v>735</v>
      </c>
      <c r="B60" s="58" t="s">
        <v>736</v>
      </c>
      <c r="C60" s="71" t="s">
        <v>136</v>
      </c>
      <c r="D60" s="72">
        <v>1</v>
      </c>
      <c r="E60" s="21">
        <v>0</v>
      </c>
      <c r="F60" s="72">
        <f>D60*E60</f>
        <v>0</v>
      </c>
    </row>
    <row r="61" spans="1:6" s="62" customFormat="1" ht="22.8" x14ac:dyDescent="0.3">
      <c r="A61" s="58" t="s">
        <v>737</v>
      </c>
      <c r="B61" s="58" t="s">
        <v>738</v>
      </c>
      <c r="C61" s="71" t="s">
        <v>136</v>
      </c>
      <c r="D61" s="72">
        <v>1</v>
      </c>
      <c r="E61" s="21">
        <v>0</v>
      </c>
      <c r="F61" s="72">
        <f>D61*E61</f>
        <v>0</v>
      </c>
    </row>
    <row r="62" spans="1:6" s="62" customFormat="1" ht="22.8" x14ac:dyDescent="0.3">
      <c r="A62" s="58" t="s">
        <v>739</v>
      </c>
      <c r="B62" s="58" t="s">
        <v>740</v>
      </c>
      <c r="C62" s="71" t="s">
        <v>136</v>
      </c>
      <c r="D62" s="72">
        <v>1</v>
      </c>
      <c r="E62" s="21">
        <v>0</v>
      </c>
      <c r="F62" s="72">
        <f>D62*E62</f>
        <v>0</v>
      </c>
    </row>
    <row r="63" spans="1:6" s="62" customFormat="1" ht="22.8" x14ac:dyDescent="0.3">
      <c r="A63" s="58" t="s">
        <v>741</v>
      </c>
      <c r="B63" s="58" t="s">
        <v>742</v>
      </c>
      <c r="C63" s="71" t="s">
        <v>136</v>
      </c>
      <c r="D63" s="72">
        <v>1</v>
      </c>
      <c r="E63" s="21">
        <v>0</v>
      </c>
      <c r="F63" s="72">
        <f>D63*E63</f>
        <v>0</v>
      </c>
    </row>
    <row r="64" spans="1:6" s="77" customFormat="1" ht="13.2" x14ac:dyDescent="0.3">
      <c r="A64" s="73"/>
      <c r="B64" s="73" t="s">
        <v>743</v>
      </c>
      <c r="C64" s="74"/>
      <c r="D64" s="75"/>
      <c r="E64" s="75"/>
      <c r="F64" s="75">
        <f>SUM(F59:F63)</f>
        <v>0</v>
      </c>
    </row>
    <row r="65" spans="1:6" s="54" customFormat="1" ht="11.4" x14ac:dyDescent="0.2">
      <c r="C65" s="60"/>
      <c r="D65" s="64"/>
      <c r="E65" s="64"/>
      <c r="F65" s="64"/>
    </row>
    <row r="66" spans="1:6" s="66" customFormat="1" ht="15" customHeight="1" x14ac:dyDescent="0.25">
      <c r="A66" s="86" t="s">
        <v>744</v>
      </c>
      <c r="B66" s="86"/>
      <c r="C66" s="86"/>
      <c r="D66" s="86"/>
      <c r="E66" s="86"/>
      <c r="F66" s="86"/>
    </row>
    <row r="67" spans="1:6" s="62" customFormat="1" ht="22.8" x14ac:dyDescent="0.3">
      <c r="A67" s="58" t="s">
        <v>745</v>
      </c>
      <c r="B67" s="58" t="s">
        <v>746</v>
      </c>
      <c r="C67" s="71" t="s">
        <v>691</v>
      </c>
      <c r="D67" s="72">
        <v>1</v>
      </c>
      <c r="E67" s="21">
        <v>0</v>
      </c>
      <c r="F67" s="72">
        <f>D67*E67</f>
        <v>0</v>
      </c>
    </row>
    <row r="68" spans="1:6" s="62" customFormat="1" ht="22.8" x14ac:dyDescent="0.3">
      <c r="A68" s="58" t="s">
        <v>747</v>
      </c>
      <c r="B68" s="58" t="s">
        <v>748</v>
      </c>
      <c r="C68" s="71" t="s">
        <v>691</v>
      </c>
      <c r="D68" s="72">
        <v>1</v>
      </c>
      <c r="E68" s="21">
        <v>0</v>
      </c>
      <c r="F68" s="72">
        <f>D68*E68</f>
        <v>0</v>
      </c>
    </row>
    <row r="69" spans="1:6" s="62" customFormat="1" ht="22.8" x14ac:dyDescent="0.3">
      <c r="A69" s="58" t="s">
        <v>749</v>
      </c>
      <c r="B69" s="58" t="s">
        <v>750</v>
      </c>
      <c r="C69" s="71" t="s">
        <v>691</v>
      </c>
      <c r="D69" s="72">
        <v>1</v>
      </c>
      <c r="E69" s="21">
        <v>0</v>
      </c>
      <c r="F69" s="72">
        <f>D69*E69</f>
        <v>0</v>
      </c>
    </row>
    <row r="70" spans="1:6" s="62" customFormat="1" ht="21" customHeight="1" x14ac:dyDescent="0.3">
      <c r="A70" s="58" t="s">
        <v>751</v>
      </c>
      <c r="B70" s="58" t="s">
        <v>752</v>
      </c>
      <c r="C70" s="71" t="s">
        <v>691</v>
      </c>
      <c r="D70" s="72">
        <v>1</v>
      </c>
      <c r="E70" s="21">
        <v>0</v>
      </c>
      <c r="F70" s="72">
        <f>D70*E70</f>
        <v>0</v>
      </c>
    </row>
    <row r="71" spans="1:6" s="77" customFormat="1" ht="16.05" customHeight="1" x14ac:dyDescent="0.3">
      <c r="A71" s="73"/>
      <c r="B71" s="73" t="s">
        <v>753</v>
      </c>
      <c r="C71" s="74"/>
      <c r="D71" s="75"/>
      <c r="E71" s="75"/>
      <c r="F71" s="75">
        <f>SUM(F67:F70)</f>
        <v>0</v>
      </c>
    </row>
    <row r="72" spans="1:6" s="54" customFormat="1" ht="16.05" customHeight="1" x14ac:dyDescent="0.2">
      <c r="C72" s="60"/>
      <c r="D72" s="64"/>
      <c r="E72" s="64"/>
      <c r="F72" s="64"/>
    </row>
    <row r="73" spans="1:6" s="66" customFormat="1" ht="16.05" customHeight="1" x14ac:dyDescent="0.25">
      <c r="A73" s="3"/>
      <c r="B73" s="1" t="s">
        <v>758</v>
      </c>
      <c r="C73" s="4"/>
      <c r="D73" s="6"/>
      <c r="E73" s="6"/>
      <c r="F73" s="85">
        <f>SUM(F48,F56,F64,F71+F40+F32+F23+F14)</f>
        <v>0</v>
      </c>
    </row>
    <row r="74" spans="1:6" s="66" customFormat="1" ht="16.05" customHeight="1" x14ac:dyDescent="0.25">
      <c r="C74" s="82"/>
      <c r="D74" s="83"/>
      <c r="E74" s="83"/>
      <c r="F74" s="83"/>
    </row>
    <row r="75" spans="1:6" s="66" customFormat="1" ht="16.05" customHeight="1" x14ac:dyDescent="0.25">
      <c r="A75" s="3"/>
      <c r="B75" s="1" t="s">
        <v>77</v>
      </c>
      <c r="C75" s="4"/>
      <c r="D75" s="6"/>
      <c r="E75" s="6"/>
      <c r="F75" s="10">
        <f>F73*0.15</f>
        <v>0</v>
      </c>
    </row>
    <row r="76" spans="1:6" s="66" customFormat="1" ht="16.05" customHeight="1" x14ac:dyDescent="0.25">
      <c r="A76" s="3"/>
      <c r="B76" s="1" t="s">
        <v>174</v>
      </c>
      <c r="C76" s="4"/>
      <c r="D76" s="6"/>
      <c r="E76" s="6"/>
      <c r="F76" s="10">
        <f>F73+F73*0.15</f>
        <v>0</v>
      </c>
    </row>
    <row r="77" spans="1:6" s="66" customFormat="1" ht="13.2" x14ac:dyDescent="0.25">
      <c r="C77" s="82"/>
      <c r="D77" s="83"/>
      <c r="E77" s="83"/>
      <c r="F77" s="83"/>
    </row>
    <row r="78" spans="1:6" s="54" customFormat="1" ht="11.4" x14ac:dyDescent="0.2">
      <c r="C78" s="60"/>
      <c r="D78" s="64"/>
      <c r="E78" s="64"/>
      <c r="F78" s="64"/>
    </row>
  </sheetData>
  <mergeCells count="13">
    <mergeCell ref="A50:F50"/>
    <mergeCell ref="A58:F58"/>
    <mergeCell ref="A66:F66"/>
    <mergeCell ref="A1:F1"/>
    <mergeCell ref="A2:F2"/>
    <mergeCell ref="A3:C3"/>
    <mergeCell ref="D3:F3"/>
    <mergeCell ref="A8:F8"/>
    <mergeCell ref="A16:F16"/>
    <mergeCell ref="A25:F25"/>
    <mergeCell ref="A5:F5"/>
    <mergeCell ref="A34:F34"/>
    <mergeCell ref="A42:F4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f007da4-f455-4bfc-bd9f-948e9cb6a3f3" xsi:nil="true"/>
    <lcf76f155ced4ddcb4097134ff3c332f xmlns="bf8e3bd6-7340-44ab-8c5e-ea4915b6bc5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20869ABD952EC45B4463E96B2C4DD89" ma:contentTypeVersion="16" ma:contentTypeDescription="Create a new document." ma:contentTypeScope="" ma:versionID="4857cc5973b5711bc7fd7387a42e898d">
  <xsd:schema xmlns:xsd="http://www.w3.org/2001/XMLSchema" xmlns:xs="http://www.w3.org/2001/XMLSchema" xmlns:p="http://schemas.microsoft.com/office/2006/metadata/properties" xmlns:ns2="bf8e3bd6-7340-44ab-8c5e-ea4915b6bc5e" xmlns:ns3="ef007da4-f455-4bfc-bd9f-948e9cb6a3f3" targetNamespace="http://schemas.microsoft.com/office/2006/metadata/properties" ma:root="true" ma:fieldsID="8a16fad611af15e9fe3d37da6b4caea6" ns2:_="" ns3:_="">
    <xsd:import namespace="bf8e3bd6-7340-44ab-8c5e-ea4915b6bc5e"/>
    <xsd:import namespace="ef007da4-f455-4bfc-bd9f-948e9cb6a3f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8e3bd6-7340-44ab-8c5e-ea4915b6bc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5116861-d941-4ea6-8edc-781e6166fa0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007da4-f455-4bfc-bd9f-948e9cb6a3f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adac98-d955-4b74-a352-e7d7fce039f3}" ma:internalName="TaxCatchAll" ma:showField="CatchAllData" ma:web="ef007da4-f455-4bfc-bd9f-948e9cb6a3f3">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D262B5-A5B8-4111-B46B-0A01DF273A14}">
  <ds:schemaRefs>
    <ds:schemaRef ds:uri="http://schemas.microsoft.com/office/2006/metadata/properties"/>
    <ds:schemaRef ds:uri="http://schemas.microsoft.com/office/infopath/2007/PartnerControls"/>
    <ds:schemaRef ds:uri="ef007da4-f455-4bfc-bd9f-948e9cb6a3f3"/>
    <ds:schemaRef ds:uri="bf8e3bd6-7340-44ab-8c5e-ea4915b6bc5e"/>
  </ds:schemaRefs>
</ds:datastoreItem>
</file>

<file path=customXml/itemProps2.xml><?xml version="1.0" encoding="utf-8"?>
<ds:datastoreItem xmlns:ds="http://schemas.openxmlformats.org/officeDocument/2006/customXml" ds:itemID="{0F448DDB-F5AB-4D39-A98B-94EF84234C17}">
  <ds:schemaRefs>
    <ds:schemaRef ds:uri="http://schemas.microsoft.com/sharepoint/v3/contenttype/forms"/>
  </ds:schemaRefs>
</ds:datastoreItem>
</file>

<file path=customXml/itemProps3.xml><?xml version="1.0" encoding="utf-8"?>
<ds:datastoreItem xmlns:ds="http://schemas.openxmlformats.org/officeDocument/2006/customXml" ds:itemID="{8AFE6DEC-89D1-48E6-813F-335F7348D0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8e3bd6-7340-44ab-8c5e-ea4915b6bc5e"/>
    <ds:schemaRef ds:uri="ef007da4-f455-4bfc-bd9f-948e9cb6a3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Cover</vt:lpstr>
      <vt:lpstr>Summary</vt:lpstr>
      <vt:lpstr>Prelim</vt:lpstr>
      <vt:lpstr>Demo</vt:lpstr>
      <vt:lpstr>Partitions</vt:lpstr>
      <vt:lpstr>Ceilings</vt:lpstr>
      <vt:lpstr>Flooring+Wall</vt:lpstr>
      <vt:lpstr>Paint</vt:lpstr>
      <vt:lpstr>Doors</vt:lpstr>
      <vt:lpstr>Joinery</vt:lpstr>
      <vt:lpstr>Furniture</vt:lpstr>
      <vt:lpstr>Electrical</vt:lpstr>
      <vt:lpstr>HVAC</vt:lpstr>
      <vt:lpstr>DataIT</vt:lpstr>
      <vt:lpstr>Plumbing</vt:lpstr>
      <vt:lpstr>Add Risk+Design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Mohammed Bhamjee</cp:lastModifiedBy>
  <dcterms:created xsi:type="dcterms:W3CDTF">2026-06-28T10:41:46Z</dcterms:created>
  <dcterms:modified xsi:type="dcterms:W3CDTF">2026-06-29T07:06:51Z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0x010100320869ABD952EC45B4463E96B2C4DD89</vt:lpwstr>
  </property>
  <property fmtid="{D5CDD505-2E9C-101B-9397-08002B2CF9AE}" pid="3" name="MediaServiceImageTags">
    <vt:lpwstr/>
  </property>
</Properties>
</file>